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935" activeTab="3"/>
  </bookViews>
  <sheets>
    <sheet name=" 2011" sheetId="2" r:id="rId1"/>
    <sheet name="2012" sheetId="3" r:id="rId2"/>
    <sheet name="2013" sheetId="4" r:id="rId3"/>
    <sheet name="2014 " sheetId="1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F173" i="4" l="1"/>
  <c r="F176" i="4" s="1"/>
  <c r="E173" i="4"/>
  <c r="E176" i="4" s="1"/>
  <c r="D173" i="4"/>
  <c r="D176" i="4" s="1"/>
  <c r="C173" i="4"/>
  <c r="B173" i="4"/>
  <c r="B176" i="4" s="1"/>
  <c r="F171" i="4"/>
  <c r="F169" i="4" s="1"/>
  <c r="E169" i="4" s="1"/>
  <c r="E171" i="4"/>
  <c r="D171" i="4"/>
  <c r="C171" i="4"/>
  <c r="B171" i="4"/>
  <c r="B169" i="4" s="1"/>
  <c r="C169" i="4" s="1"/>
  <c r="F170" i="4"/>
  <c r="E170" i="4"/>
  <c r="D170" i="4"/>
  <c r="C170" i="4"/>
  <c r="B170" i="4"/>
  <c r="F167" i="4"/>
  <c r="E167" i="4"/>
  <c r="D167" i="4"/>
  <c r="C167" i="4"/>
  <c r="B167" i="4"/>
  <c r="F166" i="4"/>
  <c r="E166" i="4"/>
  <c r="D166" i="4"/>
  <c r="C166" i="4"/>
  <c r="B166" i="4"/>
  <c r="F163" i="4"/>
  <c r="F178" i="4" s="1"/>
  <c r="E163" i="4"/>
  <c r="D163" i="4"/>
  <c r="C163" i="4"/>
  <c r="B163" i="4"/>
  <c r="B178" i="4" s="1"/>
  <c r="C178" i="4" s="1"/>
  <c r="F162" i="4"/>
  <c r="E162" i="4"/>
  <c r="D162" i="4"/>
  <c r="C162" i="4"/>
  <c r="B162" i="4"/>
  <c r="F151" i="4"/>
  <c r="E151" i="4"/>
  <c r="D151" i="4"/>
  <c r="C151" i="4"/>
  <c r="B151" i="4"/>
  <c r="F150" i="4"/>
  <c r="E150" i="4"/>
  <c r="D150" i="4"/>
  <c r="C150" i="4"/>
  <c r="B150" i="4"/>
  <c r="F149" i="4"/>
  <c r="F148" i="4" s="1"/>
  <c r="E149" i="4"/>
  <c r="D149" i="4"/>
  <c r="C149" i="4"/>
  <c r="B149" i="4"/>
  <c r="B148" i="4" s="1"/>
  <c r="C148" i="4" s="1"/>
  <c r="F146" i="4"/>
  <c r="E146" i="4"/>
  <c r="D146" i="4"/>
  <c r="C146" i="4"/>
  <c r="B146" i="4"/>
  <c r="F145" i="4"/>
  <c r="F144" i="4" s="1"/>
  <c r="E145" i="4"/>
  <c r="D145" i="4"/>
  <c r="C145" i="4"/>
  <c r="B145" i="4"/>
  <c r="B144" i="4"/>
  <c r="F142" i="4"/>
  <c r="F156" i="4" s="1"/>
  <c r="E142" i="4"/>
  <c r="D142" i="4"/>
  <c r="C142" i="4"/>
  <c r="B142" i="4"/>
  <c r="F141" i="4"/>
  <c r="E141" i="4"/>
  <c r="D141" i="4"/>
  <c r="C141" i="4"/>
  <c r="B141" i="4"/>
  <c r="F140" i="4"/>
  <c r="E140" i="4"/>
  <c r="D140" i="4"/>
  <c r="C140" i="4"/>
  <c r="B140" i="4"/>
  <c r="F139" i="4"/>
  <c r="F124" i="4"/>
  <c r="E124" i="4"/>
  <c r="D124" i="4"/>
  <c r="C124" i="4"/>
  <c r="B124" i="4"/>
  <c r="F123" i="4"/>
  <c r="E123" i="4"/>
  <c r="D123" i="4"/>
  <c r="C123" i="4"/>
  <c r="B123" i="4"/>
  <c r="F122" i="4"/>
  <c r="E122" i="4"/>
  <c r="D122" i="4"/>
  <c r="C122" i="4"/>
  <c r="B122" i="4"/>
  <c r="F119" i="4"/>
  <c r="E119" i="4"/>
  <c r="D119" i="4"/>
  <c r="C119" i="4"/>
  <c r="B119" i="4"/>
  <c r="F118" i="4"/>
  <c r="E118" i="4"/>
  <c r="D118" i="4"/>
  <c r="C118" i="4"/>
  <c r="B118" i="4"/>
  <c r="F117" i="4"/>
  <c r="E117" i="4"/>
  <c r="D117" i="4"/>
  <c r="C117" i="4"/>
  <c r="B117" i="4"/>
  <c r="B116" i="4" s="1"/>
  <c r="F114" i="4"/>
  <c r="E114" i="4"/>
  <c r="D114" i="4"/>
  <c r="C114" i="4"/>
  <c r="B114" i="4"/>
  <c r="F113" i="4"/>
  <c r="E113" i="4"/>
  <c r="D113" i="4"/>
  <c r="C113" i="4"/>
  <c r="B113" i="4"/>
  <c r="F110" i="4"/>
  <c r="E110" i="4"/>
  <c r="D110" i="4"/>
  <c r="C110" i="4"/>
  <c r="B110" i="4"/>
  <c r="F109" i="4"/>
  <c r="E109" i="4"/>
  <c r="D109" i="4"/>
  <c r="C109" i="4"/>
  <c r="B109" i="4"/>
  <c r="F108" i="4"/>
  <c r="F132" i="4" s="1"/>
  <c r="E108" i="4"/>
  <c r="D108" i="4"/>
  <c r="D127" i="4" s="1"/>
  <c r="C108" i="4"/>
  <c r="B108" i="4"/>
  <c r="F97" i="4"/>
  <c r="E97" i="4"/>
  <c r="D97" i="4"/>
  <c r="C97" i="4"/>
  <c r="B97" i="4"/>
  <c r="F96" i="4"/>
  <c r="E96" i="4"/>
  <c r="D96" i="4"/>
  <c r="C96" i="4"/>
  <c r="B96" i="4"/>
  <c r="F95" i="4"/>
  <c r="E95" i="4"/>
  <c r="D95" i="4"/>
  <c r="C95" i="4"/>
  <c r="B95" i="4"/>
  <c r="F92" i="4"/>
  <c r="E92" i="4"/>
  <c r="D92" i="4"/>
  <c r="C92" i="4"/>
  <c r="B92" i="4"/>
  <c r="F91" i="4"/>
  <c r="E91" i="4"/>
  <c r="D91" i="4"/>
  <c r="C91" i="4"/>
  <c r="B91" i="4"/>
  <c r="B90" i="4" s="1"/>
  <c r="D90" i="4" s="1"/>
  <c r="F88" i="4"/>
  <c r="E88" i="4"/>
  <c r="D88" i="4"/>
  <c r="C88" i="4"/>
  <c r="B88" i="4"/>
  <c r="F87" i="4"/>
  <c r="E87" i="4"/>
  <c r="D87" i="4"/>
  <c r="C87" i="4"/>
  <c r="B87" i="4"/>
  <c r="F84" i="4"/>
  <c r="E84" i="4"/>
  <c r="D84" i="4"/>
  <c r="C84" i="4"/>
  <c r="B84" i="4"/>
  <c r="F83" i="4"/>
  <c r="E83" i="4"/>
  <c r="D83" i="4"/>
  <c r="C83" i="4"/>
  <c r="B83" i="4"/>
  <c r="F82" i="4"/>
  <c r="E82" i="4"/>
  <c r="D82" i="4"/>
  <c r="C82" i="4"/>
  <c r="B82" i="4"/>
  <c r="B81" i="4"/>
  <c r="F79" i="4"/>
  <c r="F77" i="4" s="1"/>
  <c r="E79" i="4"/>
  <c r="D79" i="4"/>
  <c r="C79" i="4"/>
  <c r="B79" i="4"/>
  <c r="B77" i="4" s="1"/>
  <c r="F78" i="4"/>
  <c r="E78" i="4"/>
  <c r="D78" i="4"/>
  <c r="C78" i="4"/>
  <c r="B78" i="4"/>
  <c r="F75" i="4"/>
  <c r="E75" i="4"/>
  <c r="D75" i="4"/>
  <c r="C75" i="4"/>
  <c r="B75" i="4"/>
  <c r="F74" i="4"/>
  <c r="E74" i="4"/>
  <c r="D74" i="4"/>
  <c r="C74" i="4"/>
  <c r="B74" i="4"/>
  <c r="F71" i="4"/>
  <c r="E71" i="4"/>
  <c r="D71" i="4"/>
  <c r="C71" i="4"/>
  <c r="B71" i="4"/>
  <c r="F70" i="4"/>
  <c r="E70" i="4"/>
  <c r="D70" i="4"/>
  <c r="C70" i="4"/>
  <c r="B70" i="4"/>
  <c r="F69" i="4"/>
  <c r="E69" i="4"/>
  <c r="D69" i="4"/>
  <c r="C69" i="4"/>
  <c r="B69" i="4"/>
  <c r="F66" i="4"/>
  <c r="E66" i="4"/>
  <c r="D66" i="4"/>
  <c r="C66" i="4"/>
  <c r="B66" i="4"/>
  <c r="F65" i="4"/>
  <c r="E65" i="4"/>
  <c r="D65" i="4"/>
  <c r="C65" i="4"/>
  <c r="B65" i="4"/>
  <c r="F62" i="4"/>
  <c r="E62" i="4"/>
  <c r="D62" i="4"/>
  <c r="C62" i="4"/>
  <c r="B62" i="4"/>
  <c r="F61" i="4"/>
  <c r="E61" i="4"/>
  <c r="D61" i="4"/>
  <c r="C61" i="4"/>
  <c r="B61" i="4"/>
  <c r="F48" i="4"/>
  <c r="E48" i="4"/>
  <c r="D48" i="4"/>
  <c r="C48" i="4"/>
  <c r="B48" i="4"/>
  <c r="F47" i="4"/>
  <c r="E47" i="4"/>
  <c r="D47" i="4"/>
  <c r="C47" i="4"/>
  <c r="B47" i="4"/>
  <c r="F44" i="4"/>
  <c r="E44" i="4"/>
  <c r="D44" i="4"/>
  <c r="C44" i="4"/>
  <c r="B44" i="4"/>
  <c r="F43" i="4"/>
  <c r="E43" i="4"/>
  <c r="D43" i="4"/>
  <c r="C43" i="4"/>
  <c r="B43" i="4"/>
  <c r="F40" i="4"/>
  <c r="E40" i="4"/>
  <c r="D40" i="4"/>
  <c r="C40" i="4"/>
  <c r="B40" i="4"/>
  <c r="F39" i="4"/>
  <c r="E39" i="4"/>
  <c r="D39" i="4"/>
  <c r="C39" i="4"/>
  <c r="B39" i="4"/>
  <c r="F38" i="4"/>
  <c r="F51" i="4" s="1"/>
  <c r="E38" i="4"/>
  <c r="E51" i="4" s="1"/>
  <c r="D38" i="4"/>
  <c r="D51" i="4" s="1"/>
  <c r="C38" i="4"/>
  <c r="B38" i="4"/>
  <c r="B51" i="4" s="1"/>
  <c r="F35" i="4"/>
  <c r="E35" i="4"/>
  <c r="D35" i="4"/>
  <c r="C35" i="4"/>
  <c r="B35" i="4"/>
  <c r="F34" i="4"/>
  <c r="F33" i="4" s="1"/>
  <c r="E34" i="4"/>
  <c r="D34" i="4"/>
  <c r="C34" i="4"/>
  <c r="B34" i="4"/>
  <c r="F31" i="4"/>
  <c r="E31" i="4"/>
  <c r="D31" i="4"/>
  <c r="C31" i="4"/>
  <c r="B31" i="4"/>
  <c r="F30" i="4"/>
  <c r="E30" i="4"/>
  <c r="D30" i="4"/>
  <c r="C30" i="4"/>
  <c r="B30" i="4"/>
  <c r="F27" i="4"/>
  <c r="E27" i="4"/>
  <c r="D27" i="4"/>
  <c r="C27" i="4"/>
  <c r="B27" i="4"/>
  <c r="F26" i="4"/>
  <c r="E26" i="4"/>
  <c r="D26" i="4"/>
  <c r="C26" i="4"/>
  <c r="B26" i="4"/>
  <c r="F23" i="4"/>
  <c r="E23" i="4"/>
  <c r="D23" i="4"/>
  <c r="C23" i="4"/>
  <c r="B23" i="4"/>
  <c r="F22" i="4"/>
  <c r="E22" i="4"/>
  <c r="D22" i="4"/>
  <c r="C22" i="4"/>
  <c r="B22" i="4"/>
  <c r="F29" i="4" l="1"/>
  <c r="B102" i="4"/>
  <c r="F102" i="4"/>
  <c r="F116" i="4"/>
  <c r="F64" i="4"/>
  <c r="F90" i="4"/>
  <c r="F46" i="4"/>
  <c r="E46" i="4" s="1"/>
  <c r="C144" i="4"/>
  <c r="B46" i="4"/>
  <c r="E81" i="4"/>
  <c r="B25" i="4"/>
  <c r="C25" i="4" s="1"/>
  <c r="F25" i="4"/>
  <c r="E29" i="4"/>
  <c r="B101" i="4"/>
  <c r="C101" i="4" s="1"/>
  <c r="F101" i="4"/>
  <c r="E101" i="4" s="1"/>
  <c r="F81" i="4"/>
  <c r="F94" i="4"/>
  <c r="E94" i="4" s="1"/>
  <c r="F133" i="4"/>
  <c r="B121" i="4"/>
  <c r="C121" i="4" s="1"/>
  <c r="F121" i="4"/>
  <c r="B154" i="4"/>
  <c r="D154" i="4" s="1"/>
  <c r="F154" i="4"/>
  <c r="C154" i="4" s="1"/>
  <c r="B165" i="4"/>
  <c r="F165" i="4"/>
  <c r="D169" i="4"/>
  <c r="E33" i="4"/>
  <c r="F60" i="4"/>
  <c r="E60" i="4" s="1"/>
  <c r="E64" i="4"/>
  <c r="B86" i="4"/>
  <c r="F86" i="4"/>
  <c r="E86" i="4" s="1"/>
  <c r="E132" i="4"/>
  <c r="F112" i="4"/>
  <c r="E112" i="4" s="1"/>
  <c r="E121" i="4"/>
  <c r="D121" i="4"/>
  <c r="B139" i="4"/>
  <c r="C139" i="4" s="1"/>
  <c r="D139" i="4"/>
  <c r="B177" i="4"/>
  <c r="D177" i="4" s="1"/>
  <c r="F177" i="4"/>
  <c r="F175" i="4" s="1"/>
  <c r="F10" i="4" s="1"/>
  <c r="D81" i="4"/>
  <c r="D144" i="4"/>
  <c r="C116" i="4"/>
  <c r="E144" i="4"/>
  <c r="B29" i="4"/>
  <c r="B60" i="4"/>
  <c r="C81" i="4"/>
  <c r="F53" i="4"/>
  <c r="E53" i="4" s="1"/>
  <c r="B33" i="4"/>
  <c r="C33" i="4" s="1"/>
  <c r="B64" i="4"/>
  <c r="C64" i="4" s="1"/>
  <c r="E90" i="4"/>
  <c r="B134" i="4"/>
  <c r="C134" i="4" s="1"/>
  <c r="F134" i="4"/>
  <c r="E134" i="4" s="1"/>
  <c r="E116" i="4"/>
  <c r="D116" i="4"/>
  <c r="F155" i="4"/>
  <c r="F153" i="4" s="1"/>
  <c r="F9" i="4" s="1"/>
  <c r="E156" i="4"/>
  <c r="C51" i="4"/>
  <c r="E148" i="4"/>
  <c r="E178" i="4"/>
  <c r="D53" i="4"/>
  <c r="D25" i="4"/>
  <c r="D46" i="4"/>
  <c r="C46" i="4"/>
  <c r="E102" i="4"/>
  <c r="D77" i="4"/>
  <c r="C77" i="4"/>
  <c r="F131" i="4"/>
  <c r="F8" i="4" s="1"/>
  <c r="E133" i="4"/>
  <c r="D165" i="4"/>
  <c r="C165" i="4"/>
  <c r="C176" i="4"/>
  <c r="B21" i="4"/>
  <c r="F21" i="4"/>
  <c r="E21" i="4" s="1"/>
  <c r="B37" i="4"/>
  <c r="F37" i="4"/>
  <c r="B42" i="4"/>
  <c r="F42" i="4"/>
  <c r="E42" i="4" s="1"/>
  <c r="B52" i="4"/>
  <c r="D52" i="4" s="1"/>
  <c r="F52" i="4"/>
  <c r="D60" i="4"/>
  <c r="B68" i="4"/>
  <c r="D68" i="4" s="1"/>
  <c r="F68" i="4"/>
  <c r="E68" i="4" s="1"/>
  <c r="B73" i="4"/>
  <c r="F73" i="4"/>
  <c r="E73" i="4" s="1"/>
  <c r="D86" i="4"/>
  <c r="B94" i="4"/>
  <c r="B107" i="4"/>
  <c r="F107" i="4"/>
  <c r="E107" i="4" s="1"/>
  <c r="B112" i="4"/>
  <c r="B127" i="4"/>
  <c r="F127" i="4"/>
  <c r="B132" i="4"/>
  <c r="D148" i="4"/>
  <c r="B155" i="4"/>
  <c r="E165" i="4"/>
  <c r="B53" i="4"/>
  <c r="B100" i="4"/>
  <c r="F100" i="4"/>
  <c r="F99" i="4" s="1"/>
  <c r="F7" i="4" s="1"/>
  <c r="D102" i="4"/>
  <c r="B128" i="4"/>
  <c r="F128" i="4"/>
  <c r="E128" i="4" s="1"/>
  <c r="E129" i="4"/>
  <c r="B133" i="4"/>
  <c r="C133" i="4" s="1"/>
  <c r="B156" i="4"/>
  <c r="C156" i="4" s="1"/>
  <c r="D178" i="4"/>
  <c r="E25" i="4"/>
  <c r="D37" i="4"/>
  <c r="E77" i="4"/>
  <c r="C90" i="4"/>
  <c r="B129" i="4"/>
  <c r="D129" i="4" s="1"/>
  <c r="F129" i="4"/>
  <c r="E139" i="4"/>
  <c r="B161" i="4"/>
  <c r="D161" i="4" s="1"/>
  <c r="F161" i="4"/>
  <c r="E161" i="4" s="1"/>
  <c r="E37" i="4"/>
  <c r="E127" i="4"/>
  <c r="D133" i="4" l="1"/>
  <c r="D134" i="4"/>
  <c r="C112" i="4"/>
  <c r="C94" i="4"/>
  <c r="E154" i="4"/>
  <c r="C29" i="4"/>
  <c r="C102" i="4"/>
  <c r="D101" i="4"/>
  <c r="B175" i="4"/>
  <c r="B10" i="4" s="1"/>
  <c r="C10" i="4" s="1"/>
  <c r="F16" i="4"/>
  <c r="E16" i="4" s="1"/>
  <c r="C155" i="4"/>
  <c r="C107" i="4"/>
  <c r="C21" i="4"/>
  <c r="E177" i="4"/>
  <c r="E175" i="4" s="1"/>
  <c r="E10" i="4" s="1"/>
  <c r="F15" i="4"/>
  <c r="E131" i="4"/>
  <c r="E8" i="4" s="1"/>
  <c r="D112" i="4"/>
  <c r="C60" i="4"/>
  <c r="D64" i="4"/>
  <c r="D175" i="4"/>
  <c r="D10" i="4" s="1"/>
  <c r="E155" i="4"/>
  <c r="E153" i="4" s="1"/>
  <c r="E9" i="4" s="1"/>
  <c r="D33" i="4"/>
  <c r="D94" i="4"/>
  <c r="C177" i="4"/>
  <c r="C86" i="4"/>
  <c r="F126" i="4"/>
  <c r="E126" i="4" s="1"/>
  <c r="C42" i="4"/>
  <c r="D29" i="4"/>
  <c r="B131" i="4"/>
  <c r="C132" i="4"/>
  <c r="B126" i="4"/>
  <c r="C127" i="4"/>
  <c r="F14" i="4"/>
  <c r="D21" i="4"/>
  <c r="C128" i="4"/>
  <c r="B16" i="4"/>
  <c r="D16" i="4"/>
  <c r="C53" i="4"/>
  <c r="C37" i="4"/>
  <c r="F50" i="4"/>
  <c r="F6" i="4" s="1"/>
  <c r="D132" i="4"/>
  <c r="D14" i="4" s="1"/>
  <c r="E52" i="4"/>
  <c r="D100" i="4"/>
  <c r="B50" i="4"/>
  <c r="D128" i="4"/>
  <c r="D126" i="4" s="1"/>
  <c r="C161" i="4"/>
  <c r="D107" i="4"/>
  <c r="C68" i="4"/>
  <c r="D42" i="4"/>
  <c r="D155" i="4"/>
  <c r="D156" i="4"/>
  <c r="B14" i="4"/>
  <c r="B153" i="4"/>
  <c r="E100" i="4"/>
  <c r="C73" i="4"/>
  <c r="D73" i="4"/>
  <c r="C100" i="4"/>
  <c r="B99" i="4"/>
  <c r="C175" i="4"/>
  <c r="C129" i="4"/>
  <c r="B15" i="4"/>
  <c r="C52" i="4"/>
  <c r="F12" i="4" l="1"/>
  <c r="C16" i="4"/>
  <c r="D153" i="4"/>
  <c r="D9" i="4" s="1"/>
  <c r="C15" i="4"/>
  <c r="C126" i="4"/>
  <c r="D15" i="4"/>
  <c r="C153" i="4"/>
  <c r="B9" i="4"/>
  <c r="C9" i="4" s="1"/>
  <c r="E15" i="4"/>
  <c r="E50" i="4"/>
  <c r="E6" i="4" s="1"/>
  <c r="D131" i="4"/>
  <c r="D8" i="4" s="1"/>
  <c r="C99" i="4"/>
  <c r="B7" i="4"/>
  <c r="C7" i="4" s="1"/>
  <c r="B12" i="4"/>
  <c r="C12" i="4" s="1"/>
  <c r="C14" i="4"/>
  <c r="C50" i="4"/>
  <c r="B6" i="4"/>
  <c r="C6" i="4" s="1"/>
  <c r="D50" i="4"/>
  <c r="D6" i="4" s="1"/>
  <c r="D99" i="4"/>
  <c r="D7" i="4" s="1"/>
  <c r="E99" i="4"/>
  <c r="E7" i="4" s="1"/>
  <c r="E14" i="4"/>
  <c r="C131" i="4"/>
  <c r="B8" i="4"/>
  <c r="C8" i="4" s="1"/>
  <c r="E12" i="4" l="1"/>
  <c r="D12" i="4"/>
  <c r="F184" i="3" l="1"/>
  <c r="E184" i="3"/>
  <c r="B184" i="3"/>
  <c r="C184" i="3" s="1"/>
  <c r="F183" i="3"/>
  <c r="E183" i="3"/>
  <c r="B183" i="3"/>
  <c r="D183" i="3" s="1"/>
  <c r="F182" i="3"/>
  <c r="E182" i="3"/>
  <c r="D182" i="3"/>
  <c r="B182" i="3"/>
  <c r="C182" i="3" s="1"/>
  <c r="F181" i="3"/>
  <c r="F173" i="3"/>
  <c r="E173" i="3" s="1"/>
  <c r="B173" i="3"/>
  <c r="D173" i="3" s="1"/>
  <c r="F169" i="3"/>
  <c r="E169" i="3" s="1"/>
  <c r="B169" i="3"/>
  <c r="F165" i="3"/>
  <c r="E165" i="3"/>
  <c r="B165" i="3"/>
  <c r="F160" i="3"/>
  <c r="E160" i="3" s="1"/>
  <c r="B160" i="3"/>
  <c r="C160" i="3" s="1"/>
  <c r="F159" i="3"/>
  <c r="E159" i="3" s="1"/>
  <c r="B159" i="3"/>
  <c r="D159" i="3" s="1"/>
  <c r="F158" i="3"/>
  <c r="E158" i="3" s="1"/>
  <c r="B158" i="3"/>
  <c r="C158" i="3" s="1"/>
  <c r="F152" i="3"/>
  <c r="E152" i="3" s="1"/>
  <c r="D152" i="3"/>
  <c r="B152" i="3"/>
  <c r="F148" i="3"/>
  <c r="E148" i="3" s="1"/>
  <c r="B148" i="3"/>
  <c r="D148" i="3" s="1"/>
  <c r="F143" i="3"/>
  <c r="E143" i="3" s="1"/>
  <c r="B143" i="3"/>
  <c r="C143" i="3" s="1"/>
  <c r="F138" i="3"/>
  <c r="E138" i="3"/>
  <c r="B138" i="3"/>
  <c r="D138" i="3" s="1"/>
  <c r="F137" i="3"/>
  <c r="E137" i="3" s="1"/>
  <c r="D137" i="3"/>
  <c r="B137" i="3"/>
  <c r="F136" i="3"/>
  <c r="E136" i="3"/>
  <c r="B136" i="3"/>
  <c r="B135" i="3" s="1"/>
  <c r="F133" i="3"/>
  <c r="E133" i="3" s="1"/>
  <c r="B133" i="3"/>
  <c r="D133" i="3" s="1"/>
  <c r="F132" i="3"/>
  <c r="E132" i="3" s="1"/>
  <c r="B132" i="3"/>
  <c r="D132" i="3" s="1"/>
  <c r="F131" i="3"/>
  <c r="E131" i="3"/>
  <c r="D131" i="3"/>
  <c r="B131" i="3"/>
  <c r="B130" i="3" s="1"/>
  <c r="F125" i="3"/>
  <c r="E125" i="3" s="1"/>
  <c r="B125" i="3"/>
  <c r="D125" i="3" s="1"/>
  <c r="F120" i="3"/>
  <c r="E120" i="3"/>
  <c r="D120" i="3"/>
  <c r="B120" i="3"/>
  <c r="F116" i="3"/>
  <c r="E116" i="3"/>
  <c r="B116" i="3"/>
  <c r="D116" i="3" s="1"/>
  <c r="F111" i="3"/>
  <c r="E111" i="3" s="1"/>
  <c r="B111" i="3"/>
  <c r="C111" i="3" s="1"/>
  <c r="F106" i="3"/>
  <c r="E106" i="3" s="1"/>
  <c r="B106" i="3"/>
  <c r="D106" i="3" s="1"/>
  <c r="F105" i="3"/>
  <c r="E105" i="3" s="1"/>
  <c r="B105" i="3"/>
  <c r="C105" i="3" s="1"/>
  <c r="F104" i="3"/>
  <c r="B104" i="3"/>
  <c r="D104" i="3" s="1"/>
  <c r="F98" i="3"/>
  <c r="E98" i="3" s="1"/>
  <c r="B98" i="3"/>
  <c r="D98" i="3" s="1"/>
  <c r="F94" i="3"/>
  <c r="E94" i="3"/>
  <c r="D94" i="3"/>
  <c r="B94" i="3"/>
  <c r="C94" i="3" s="1"/>
  <c r="F90" i="3"/>
  <c r="E90" i="3"/>
  <c r="B90" i="3"/>
  <c r="D90" i="3" s="1"/>
  <c r="F85" i="3"/>
  <c r="E85" i="3" s="1"/>
  <c r="B85" i="3"/>
  <c r="C85" i="3" s="1"/>
  <c r="F81" i="3"/>
  <c r="E81" i="3" s="1"/>
  <c r="B81" i="3"/>
  <c r="D81" i="3" s="1"/>
  <c r="F77" i="3"/>
  <c r="E77" i="3" s="1"/>
  <c r="B77" i="3"/>
  <c r="F72" i="3"/>
  <c r="E72" i="3" s="1"/>
  <c r="B72" i="3"/>
  <c r="D72" i="3" s="1"/>
  <c r="F68" i="3"/>
  <c r="E68" i="3" s="1"/>
  <c r="B68" i="3"/>
  <c r="D68" i="3" s="1"/>
  <c r="F64" i="3"/>
  <c r="E64" i="3" s="1"/>
  <c r="B64" i="3"/>
  <c r="D64" i="3" s="1"/>
  <c r="F57" i="3"/>
  <c r="E57" i="3" s="1"/>
  <c r="B57" i="3"/>
  <c r="D57" i="3" s="1"/>
  <c r="F56" i="3"/>
  <c r="E56" i="3"/>
  <c r="D56" i="3"/>
  <c r="B56" i="3"/>
  <c r="F55" i="3"/>
  <c r="E55" i="3"/>
  <c r="D55" i="3"/>
  <c r="B55" i="3"/>
  <c r="B54" i="3" s="1"/>
  <c r="F50" i="3"/>
  <c r="F59" i="3" s="1"/>
  <c r="E50" i="3"/>
  <c r="E59" i="3" s="1"/>
  <c r="B50" i="3"/>
  <c r="B59" i="3" s="1"/>
  <c r="C59" i="3" s="1"/>
  <c r="F46" i="3"/>
  <c r="E46" i="3" s="1"/>
  <c r="B46" i="3"/>
  <c r="C46" i="3" s="1"/>
  <c r="F41" i="3"/>
  <c r="E41" i="3" s="1"/>
  <c r="B41" i="3"/>
  <c r="D41" i="3" s="1"/>
  <c r="F37" i="3"/>
  <c r="E37" i="3" s="1"/>
  <c r="B37" i="3"/>
  <c r="D37" i="3" s="1"/>
  <c r="F33" i="3"/>
  <c r="E33" i="3" s="1"/>
  <c r="B33" i="3"/>
  <c r="D33" i="3" s="1"/>
  <c r="F29" i="3"/>
  <c r="E29" i="3"/>
  <c r="D29" i="3"/>
  <c r="B29" i="3"/>
  <c r="F25" i="3"/>
  <c r="E25" i="3"/>
  <c r="B25" i="3"/>
  <c r="D25" i="3" s="1"/>
  <c r="C77" i="3" l="1"/>
  <c r="F130" i="3"/>
  <c r="E130" i="3" s="1"/>
  <c r="C137" i="3"/>
  <c r="D160" i="3"/>
  <c r="D157" i="3" s="1"/>
  <c r="D184" i="3"/>
  <c r="D181" i="3" s="1"/>
  <c r="D111" i="3"/>
  <c r="C169" i="3"/>
  <c r="F54" i="3"/>
  <c r="C54" i="3" s="1"/>
  <c r="D85" i="3"/>
  <c r="C56" i="3"/>
  <c r="F103" i="3"/>
  <c r="C120" i="3"/>
  <c r="F135" i="3"/>
  <c r="C135" i="3" s="1"/>
  <c r="D143" i="3"/>
  <c r="F157" i="3"/>
  <c r="E157" i="3" s="1"/>
  <c r="B179" i="3"/>
  <c r="D169" i="3"/>
  <c r="C29" i="3"/>
  <c r="E104" i="3"/>
  <c r="E103" i="3" s="1"/>
  <c r="E181" i="3"/>
  <c r="C37" i="3"/>
  <c r="D46" i="3"/>
  <c r="E54" i="3"/>
  <c r="C68" i="3"/>
  <c r="D77" i="3"/>
  <c r="D105" i="3"/>
  <c r="C132" i="3"/>
  <c r="D130" i="3"/>
  <c r="E135" i="3"/>
  <c r="C152" i="3"/>
  <c r="B157" i="3"/>
  <c r="C157" i="3" s="1"/>
  <c r="D158" i="3"/>
  <c r="F179" i="3"/>
  <c r="B181" i="3"/>
  <c r="C181" i="3" s="1"/>
  <c r="C130" i="3"/>
  <c r="C25" i="3"/>
  <c r="C33" i="3"/>
  <c r="C41" i="3"/>
  <c r="C50" i="3"/>
  <c r="C55" i="3"/>
  <c r="C57" i="3"/>
  <c r="C64" i="3"/>
  <c r="C72" i="3"/>
  <c r="C81" i="3"/>
  <c r="C90" i="3"/>
  <c r="C98" i="3"/>
  <c r="C104" i="3"/>
  <c r="C106" i="3"/>
  <c r="C116" i="3"/>
  <c r="C125" i="3"/>
  <c r="C131" i="3"/>
  <c r="C133" i="3"/>
  <c r="C136" i="3"/>
  <c r="C138" i="3"/>
  <c r="C148" i="3"/>
  <c r="C159" i="3"/>
  <c r="C165" i="3"/>
  <c r="C173" i="3"/>
  <c r="C183" i="3"/>
  <c r="D54" i="3"/>
  <c r="D50" i="3"/>
  <c r="D59" i="3" s="1"/>
  <c r="D136" i="3"/>
  <c r="D135" i="3" s="1"/>
  <c r="D165" i="3"/>
  <c r="B103" i="3"/>
  <c r="C103" i="3" s="1"/>
  <c r="D179" i="3" l="1"/>
  <c r="C179" i="3"/>
  <c r="E179" i="3"/>
  <c r="D103" i="3"/>
</calcChain>
</file>

<file path=xl/sharedStrings.xml><?xml version="1.0" encoding="utf-8"?>
<sst xmlns="http://schemas.openxmlformats.org/spreadsheetml/2006/main" count="771" uniqueCount="81">
  <si>
    <t xml:space="preserve">Indicadores de Pobreza, </t>
  </si>
  <si>
    <t xml:space="preserve">segundo Unidades da Federação, Regiões e   </t>
  </si>
  <si>
    <t>Número</t>
  </si>
  <si>
    <t>Proporção</t>
  </si>
  <si>
    <t xml:space="preserve">Razão do </t>
  </si>
  <si>
    <t xml:space="preserve">Hiato  </t>
  </si>
  <si>
    <t>Pobres +</t>
  </si>
  <si>
    <t xml:space="preserve">de Pobres </t>
  </si>
  <si>
    <t xml:space="preserve">Hiato </t>
  </si>
  <si>
    <t xml:space="preserve">Quadrático </t>
  </si>
  <si>
    <t xml:space="preserve">não-Pobres </t>
  </si>
  <si>
    <t>Norte</t>
  </si>
  <si>
    <t>Nordeste</t>
  </si>
  <si>
    <t>Sudeste</t>
  </si>
  <si>
    <t>Sul</t>
  </si>
  <si>
    <t>Centro-Oeste</t>
  </si>
  <si>
    <t>BRASIL</t>
  </si>
  <si>
    <t>Metropolitano</t>
  </si>
  <si>
    <t>Urbano</t>
  </si>
  <si>
    <t>Rural</t>
  </si>
  <si>
    <t>Rondônia</t>
  </si>
  <si>
    <t>Acre</t>
  </si>
  <si>
    <t>Amazonas</t>
  </si>
  <si>
    <t>Roraima</t>
  </si>
  <si>
    <t>Pará</t>
  </si>
  <si>
    <t>Belém</t>
  </si>
  <si>
    <t>Amapá</t>
  </si>
  <si>
    <t>Tocantins</t>
  </si>
  <si>
    <t>NORTE</t>
  </si>
  <si>
    <t>Maranhão</t>
  </si>
  <si>
    <t>Piauí</t>
  </si>
  <si>
    <t>Ceará</t>
  </si>
  <si>
    <t>Fortaleza</t>
  </si>
  <si>
    <t>Rio Grande do Norte</t>
  </si>
  <si>
    <t>Paraíba</t>
  </si>
  <si>
    <t>Pernambuco</t>
  </si>
  <si>
    <t>Recife</t>
  </si>
  <si>
    <t>Alagoas</t>
  </si>
  <si>
    <t>Sergipe</t>
  </si>
  <si>
    <t>Bahia</t>
  </si>
  <si>
    <t>Salvador</t>
  </si>
  <si>
    <t>NORDESTE</t>
  </si>
  <si>
    <t>Minas Gerais</t>
  </si>
  <si>
    <t>Belo Horizonte</t>
  </si>
  <si>
    <t>Espírito Santo</t>
  </si>
  <si>
    <t>Rio de Janeiro</t>
  </si>
  <si>
    <t>Metrópole</t>
  </si>
  <si>
    <t>São Paulo</t>
  </si>
  <si>
    <t>SUDESTE</t>
  </si>
  <si>
    <t>Paraná</t>
  </si>
  <si>
    <t>Curitiba</t>
  </si>
  <si>
    <t>Santa Catarina</t>
  </si>
  <si>
    <t>Rio Grande do Sul</t>
  </si>
  <si>
    <t>Porto Alegre</t>
  </si>
  <si>
    <t>SUL</t>
  </si>
  <si>
    <t xml:space="preserve">Urbano </t>
  </si>
  <si>
    <t>Mato Grosso do Sul</t>
  </si>
  <si>
    <t>Mato Grosso</t>
  </si>
  <si>
    <t>Goiás</t>
  </si>
  <si>
    <t>Distrito Federal</t>
  </si>
  <si>
    <t>CO sem Distrito Federal</t>
  </si>
  <si>
    <t>CENTRO-OESTE</t>
  </si>
  <si>
    <t>e  Estratos de residência - 2014</t>
  </si>
  <si>
    <t>Brasil</t>
  </si>
  <si>
    <t>Rural sem Norte exceto Tocantins</t>
  </si>
  <si>
    <t>BRASIL s/ Norte Rural exceto TO</t>
  </si>
  <si>
    <t xml:space="preserve">Sudeste </t>
  </si>
  <si>
    <t xml:space="preserve">Minas Gerais/Espírito Santo </t>
  </si>
  <si>
    <t xml:space="preserve">Sul </t>
  </si>
  <si>
    <t>e  Estratos de residência - 2011</t>
  </si>
  <si>
    <t>e  Estratos de residência - 2012</t>
  </si>
  <si>
    <t xml:space="preserve">NORTE s/ RURAL exceto Tocantins </t>
  </si>
  <si>
    <t xml:space="preserve">Minas Gerais/Espírito Santo  </t>
  </si>
  <si>
    <t xml:space="preserve">Norte s/ Rural exceto Tocantins </t>
  </si>
  <si>
    <t xml:space="preserve">segundo Unidades da Federação, Regiões e Brasil  </t>
  </si>
  <si>
    <t>e  estratos de residência - 2013</t>
  </si>
  <si>
    <t xml:space="preserve">Razão </t>
  </si>
  <si>
    <t xml:space="preserve">de Pobres  </t>
  </si>
  <si>
    <t xml:space="preserve">do Hiato </t>
  </si>
  <si>
    <t xml:space="preserve">Não Pobres </t>
  </si>
  <si>
    <t xml:space="preserve">Fonte: Sonia Rocha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</si>
</sst>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#,##0.00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8">
    <xf numFmtId="0" fontId="0" fillId="0" borderId="0" xfId="0"/>
    <xf numFmtId="3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5" fillId="2" borderId="0" xfId="0" applyFont="1" applyFill="1" applyBorder="1"/>
    <xf numFmtId="3" fontId="6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0" fontId="5" fillId="2" borderId="2" xfId="0" applyFont="1" applyFill="1" applyBorder="1"/>
    <xf numFmtId="3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3" fontId="7" fillId="2" borderId="0" xfId="0" applyNumberFormat="1" applyFont="1" applyFill="1"/>
    <xf numFmtId="0" fontId="7" fillId="2" borderId="0" xfId="0" applyFont="1" applyFill="1"/>
    <xf numFmtId="3" fontId="7" fillId="2" borderId="0" xfId="0" applyNumberFormat="1" applyFont="1" applyFill="1" applyAlignment="1">
      <alignment horizontal="center"/>
    </xf>
    <xf numFmtId="0" fontId="1" fillId="2" borderId="3" xfId="0" applyFont="1" applyFill="1" applyBorder="1"/>
    <xf numFmtId="3" fontId="7" fillId="2" borderId="3" xfId="0" applyNumberFormat="1" applyFont="1" applyFill="1" applyBorder="1"/>
    <xf numFmtId="0" fontId="7" fillId="2" borderId="3" xfId="0" applyFont="1" applyFill="1" applyBorder="1"/>
    <xf numFmtId="3" fontId="7" fillId="2" borderId="3" xfId="0" applyNumberFormat="1" applyFont="1" applyFill="1" applyBorder="1" applyAlignment="1">
      <alignment horizontal="center"/>
    </xf>
    <xf numFmtId="0" fontId="5" fillId="2" borderId="3" xfId="0" applyFont="1" applyFill="1" applyBorder="1"/>
    <xf numFmtId="0" fontId="5" fillId="2" borderId="0" xfId="0" applyFont="1" applyFill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3" fontId="7" fillId="3" borderId="3" xfId="0" applyNumberFormat="1" applyFont="1" applyFill="1" applyBorder="1" applyAlignment="1">
      <alignment horizontal="center"/>
    </xf>
    <xf numFmtId="164" fontId="7" fillId="3" borderId="3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1" fillId="0" borderId="0" xfId="0" applyFont="1" applyFill="1" applyBorder="1"/>
    <xf numFmtId="3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/>
    <xf numFmtId="3" fontId="7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right"/>
    </xf>
    <xf numFmtId="3" fontId="7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7" fillId="0" borderId="0" xfId="0" applyFont="1" applyFill="1"/>
    <xf numFmtId="164" fontId="1" fillId="0" borderId="0" xfId="0" applyNumberFormat="1" applyFont="1" applyFill="1" applyAlignment="1">
      <alignment horizontal="center"/>
    </xf>
    <xf numFmtId="0" fontId="6" fillId="0" borderId="0" xfId="0" applyFont="1" applyFill="1"/>
    <xf numFmtId="3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3" xfId="0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0" fontId="7" fillId="0" borderId="3" xfId="0" applyFont="1" applyBorder="1"/>
    <xf numFmtId="3" fontId="7" fillId="0" borderId="3" xfId="0" applyNumberFormat="1" applyFont="1" applyBorder="1" applyAlignment="1">
      <alignment horizontal="center"/>
    </xf>
    <xf numFmtId="0" fontId="5" fillId="2" borderId="1" xfId="0" applyFont="1" applyFill="1" applyBorder="1"/>
    <xf numFmtId="164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0" fontId="7" fillId="0" borderId="0" xfId="0" applyFont="1" applyFill="1" applyBorder="1"/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center"/>
    </xf>
    <xf numFmtId="3" fontId="7" fillId="0" borderId="0" xfId="0" applyNumberFormat="1" applyFont="1"/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0" xfId="0" applyFont="1"/>
    <xf numFmtId="164" fontId="6" fillId="0" borderId="2" xfId="0" applyNumberFormat="1" applyFont="1" applyFill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4" fontId="7" fillId="2" borderId="3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/>
    <xf numFmtId="164" fontId="7" fillId="0" borderId="3" xfId="0" applyNumberFormat="1" applyFont="1" applyFill="1" applyBorder="1"/>
    <xf numFmtId="164" fontId="7" fillId="0" borderId="0" xfId="0" applyNumberFormat="1" applyFont="1" applyFill="1" applyBorder="1"/>
    <xf numFmtId="0" fontId="7" fillId="2" borderId="2" xfId="0" applyFont="1" applyFill="1" applyBorder="1"/>
    <xf numFmtId="0" fontId="6" fillId="2" borderId="2" xfId="0" applyFont="1" applyFill="1" applyBorder="1"/>
    <xf numFmtId="0" fontId="6" fillId="2" borderId="0" xfId="0" applyFont="1" applyFill="1" applyBorder="1"/>
    <xf numFmtId="165" fontId="6" fillId="2" borderId="0" xfId="0" applyNumberFormat="1" applyFont="1" applyFill="1" applyBorder="1" applyAlignment="1">
      <alignment horizontal="center"/>
    </xf>
    <xf numFmtId="165" fontId="6" fillId="2" borderId="2" xfId="0" applyNumberFormat="1" applyFont="1" applyFill="1" applyBorder="1" applyAlignment="1">
      <alignment horizontal="center"/>
    </xf>
    <xf numFmtId="165" fontId="7" fillId="2" borderId="0" xfId="0" applyNumberFormat="1" applyFont="1" applyFill="1" applyAlignment="1">
      <alignment horizontal="center"/>
    </xf>
    <xf numFmtId="165" fontId="7" fillId="2" borderId="2" xfId="0" applyNumberFormat="1" applyFont="1" applyFill="1" applyBorder="1" applyAlignment="1">
      <alignment horizontal="center"/>
    </xf>
    <xf numFmtId="165" fontId="7" fillId="2" borderId="3" xfId="0" applyNumberFormat="1" applyFont="1" applyFill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6" fillId="2" borderId="4" xfId="0" applyFont="1" applyFill="1" applyBorder="1"/>
    <xf numFmtId="0" fontId="7" fillId="3" borderId="0" xfId="0" applyFont="1" applyFill="1"/>
    <xf numFmtId="0" fontId="5" fillId="0" borderId="3" xfId="1" applyFont="1" applyBorder="1" applyAlignment="1">
      <alignment horizontal="center"/>
    </xf>
    <xf numFmtId="0" fontId="7" fillId="0" borderId="0" xfId="0" applyFont="1" applyBorder="1"/>
    <xf numFmtId="165" fontId="5" fillId="0" borderId="3" xfId="1" applyNumberFormat="1" applyFont="1" applyBorder="1" applyAlignment="1">
      <alignment horizontal="center"/>
    </xf>
    <xf numFmtId="165" fontId="6" fillId="2" borderId="4" xfId="0" applyNumberFormat="1" applyFont="1" applyFill="1" applyBorder="1" applyAlignment="1">
      <alignment horizontal="center"/>
    </xf>
    <xf numFmtId="165" fontId="7" fillId="3" borderId="0" xfId="0" applyNumberFormat="1" applyFont="1" applyFill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3" fontId="6" fillId="2" borderId="0" xfId="0" applyNumberFormat="1" applyFont="1" applyFill="1" applyBorder="1" applyAlignment="1"/>
    <xf numFmtId="3" fontId="6" fillId="2" borderId="2" xfId="0" applyNumberFormat="1" applyFont="1" applyFill="1" applyBorder="1" applyAlignment="1"/>
    <xf numFmtId="3" fontId="7" fillId="2" borderId="0" xfId="0" applyNumberFormat="1" applyFont="1" applyFill="1" applyAlignment="1"/>
    <xf numFmtId="3" fontId="6" fillId="2" borderId="4" xfId="0" applyNumberFormat="1" applyFont="1" applyFill="1" applyBorder="1" applyAlignment="1"/>
    <xf numFmtId="3" fontId="7" fillId="2" borderId="3" xfId="0" applyNumberFormat="1" applyFont="1" applyFill="1" applyBorder="1" applyAlignment="1"/>
    <xf numFmtId="3" fontId="7" fillId="3" borderId="0" xfId="0" applyNumberFormat="1" applyFont="1" applyFill="1" applyAlignment="1"/>
    <xf numFmtId="3" fontId="5" fillId="0" borderId="3" xfId="1" applyNumberFormat="1" applyFont="1" applyBorder="1" applyAlignment="1"/>
    <xf numFmtId="3" fontId="7" fillId="0" borderId="0" xfId="0" applyNumberFormat="1" applyFont="1" applyAlignment="1"/>
    <xf numFmtId="3" fontId="7" fillId="0" borderId="3" xfId="0" applyNumberFormat="1" applyFont="1" applyBorder="1" applyAlignment="1"/>
    <xf numFmtId="3" fontId="7" fillId="0" borderId="0" xfId="0" applyNumberFormat="1" applyFont="1" applyBorder="1" applyAlignment="1"/>
    <xf numFmtId="3" fontId="6" fillId="2" borderId="4" xfId="0" applyNumberFormat="1" applyFont="1" applyFill="1" applyBorder="1" applyAlignment="1">
      <alignment horizontal="center"/>
    </xf>
    <xf numFmtId="3" fontId="7" fillId="3" borderId="0" xfId="0" applyNumberFormat="1" applyFont="1" applyFill="1" applyAlignment="1">
      <alignment horizontal="center"/>
    </xf>
    <xf numFmtId="3" fontId="5" fillId="0" borderId="3" xfId="1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9" fillId="0" borderId="0" xfId="0" applyFont="1"/>
    <xf numFmtId="0" fontId="7" fillId="0" borderId="2" xfId="0" applyFont="1" applyFill="1" applyBorder="1"/>
    <xf numFmtId="3" fontId="7" fillId="0" borderId="2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9" fillId="0" borderId="0" xfId="0" applyFont="1" applyBorder="1"/>
    <xf numFmtId="165" fontId="9" fillId="0" borderId="0" xfId="0" applyNumberFormat="1" applyFont="1"/>
    <xf numFmtId="165" fontId="6" fillId="2" borderId="1" xfId="0" applyNumberFormat="1" applyFont="1" applyFill="1" applyBorder="1" applyAlignment="1">
      <alignment horizontal="center"/>
    </xf>
    <xf numFmtId="165" fontId="7" fillId="4" borderId="0" xfId="0" applyNumberFormat="1" applyFont="1" applyFill="1" applyBorder="1" applyAlignment="1">
      <alignment horizontal="center"/>
    </xf>
    <xf numFmtId="165" fontId="7" fillId="4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7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3" fontId="7" fillId="2" borderId="0" xfId="0" applyNumberFormat="1" applyFont="1" applyFill="1" applyBorder="1" applyAlignment="1">
      <alignment horizontal="center"/>
    </xf>
    <xf numFmtId="165" fontId="7" fillId="2" borderId="0" xfId="0" applyNumberFormat="1" applyFont="1" applyFill="1" applyBorder="1" applyAlignment="1">
      <alignment horizontal="center"/>
    </xf>
    <xf numFmtId="0" fontId="5" fillId="2" borderId="4" xfId="0" applyFont="1" applyFill="1" applyBorder="1"/>
    <xf numFmtId="0" fontId="6" fillId="0" borderId="0" xfId="0" applyFont="1"/>
    <xf numFmtId="3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3" fontId="6" fillId="0" borderId="0" xfId="0" applyNumberFormat="1" applyFont="1" applyAlignment="1"/>
    <xf numFmtId="165" fontId="6" fillId="0" borderId="3" xfId="0" applyNumberFormat="1" applyFont="1" applyBorder="1" applyAlignment="1">
      <alignment horizontal="center"/>
    </xf>
    <xf numFmtId="3" fontId="6" fillId="0" borderId="3" xfId="0" applyNumberFormat="1" applyFont="1" applyBorder="1" applyAlignment="1"/>
    <xf numFmtId="164" fontId="6" fillId="0" borderId="0" xfId="0" applyNumberFormat="1" applyFont="1" applyFill="1"/>
    <xf numFmtId="165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165" fontId="6" fillId="0" borderId="0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right"/>
    </xf>
    <xf numFmtId="165" fontId="6" fillId="0" borderId="3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right"/>
    </xf>
    <xf numFmtId="0" fontId="5" fillId="0" borderId="0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0" fillId="0" borderId="0" xfId="0" applyAlignment="1">
      <alignment horizontal="left"/>
    </xf>
    <xf numFmtId="164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0" fillId="0" borderId="0" xfId="0" applyFon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nia_Rocha/Documents/AAA%20TRAB%202014%2026-4-2014%20em%2026-7/PNAD%202013%20e%202012%20reponderado%20CORRIGIDO/FGT%20Todos%202013%20M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- I_POF"/>
      <sheetName val="2013 - P_POF"/>
      <sheetName val="2013 - I_ENDEF"/>
      <sheetName val="2013 - P_ENDEF"/>
      <sheetName val="Indigência - POF 2013 OUTPUT"/>
      <sheetName val="Pobreza - POF 2013 OUTPUT"/>
      <sheetName val="Indigência - ENDEF 2013 OUTPUT"/>
      <sheetName val="Pobreza - ENDEF 2013 OUT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9">
          <cell r="E219">
            <v>2004700</v>
          </cell>
          <cell r="F219">
            <v>11021082</v>
          </cell>
        </row>
        <row r="220">
          <cell r="E220">
            <v>3450587</v>
          </cell>
          <cell r="F220">
            <v>18740412</v>
          </cell>
        </row>
        <row r="221">
          <cell r="E221">
            <v>234530</v>
          </cell>
          <cell r="F221">
            <v>3254240</v>
          </cell>
        </row>
        <row r="222">
          <cell r="E222">
            <v>264886</v>
          </cell>
          <cell r="F222">
            <v>3978854</v>
          </cell>
        </row>
        <row r="223">
          <cell r="E223">
            <v>581638</v>
          </cell>
          <cell r="F223">
            <v>4966540</v>
          </cell>
        </row>
        <row r="224">
          <cell r="E224">
            <v>834055</v>
          </cell>
          <cell r="F224">
            <v>3609387</v>
          </cell>
        </row>
        <row r="225">
          <cell r="E225">
            <v>1110396</v>
          </cell>
          <cell r="F225">
            <v>3441810</v>
          </cell>
        </row>
        <row r="226">
          <cell r="E226">
            <v>736358</v>
          </cell>
          <cell r="F226">
            <v>3580308</v>
          </cell>
        </row>
        <row r="227">
          <cell r="E227">
            <v>463651</v>
          </cell>
          <cell r="F227">
            <v>1964101</v>
          </cell>
        </row>
        <row r="228">
          <cell r="E228">
            <v>500258</v>
          </cell>
          <cell r="F228">
            <v>2559939</v>
          </cell>
        </row>
        <row r="851">
          <cell r="F851">
            <v>31903</v>
          </cell>
          <cell r="G851">
            <v>451831</v>
          </cell>
        </row>
        <row r="852">
          <cell r="F852">
            <v>149697</v>
          </cell>
          <cell r="G852">
            <v>1227145</v>
          </cell>
        </row>
        <row r="853">
          <cell r="F853">
            <v>42323</v>
          </cell>
          <cell r="G853">
            <v>222108</v>
          </cell>
        </row>
        <row r="854">
          <cell r="F854">
            <v>110618</v>
          </cell>
          <cell r="G854">
            <v>538295</v>
          </cell>
        </row>
        <row r="855">
          <cell r="F855">
            <v>162054</v>
          </cell>
          <cell r="G855">
            <v>637099</v>
          </cell>
        </row>
        <row r="856">
          <cell r="F856">
            <v>711974</v>
          </cell>
          <cell r="G856">
            <v>3150861</v>
          </cell>
        </row>
        <row r="857">
          <cell r="F857">
            <v>10120</v>
          </cell>
          <cell r="G857">
            <v>77234</v>
          </cell>
        </row>
        <row r="858">
          <cell r="F858">
            <v>61058</v>
          </cell>
          <cell r="G858">
            <v>398575</v>
          </cell>
        </row>
        <row r="859">
          <cell r="F859">
            <v>411939</v>
          </cell>
          <cell r="G859">
            <v>2389245</v>
          </cell>
        </row>
        <row r="860">
          <cell r="F860">
            <v>750094</v>
          </cell>
          <cell r="G860">
            <v>3316637</v>
          </cell>
        </row>
        <row r="861">
          <cell r="F861">
            <v>11509</v>
          </cell>
          <cell r="G861">
            <v>67545</v>
          </cell>
        </row>
        <row r="862">
          <cell r="F862">
            <v>134043</v>
          </cell>
          <cell r="G862">
            <v>622905</v>
          </cell>
        </row>
        <row r="863">
          <cell r="F863">
            <v>47993</v>
          </cell>
          <cell r="G863">
            <v>351100</v>
          </cell>
        </row>
        <row r="864">
          <cell r="F864">
            <v>169476</v>
          </cell>
          <cell r="G864">
            <v>1090710</v>
          </cell>
        </row>
        <row r="865">
          <cell r="F865">
            <v>972194</v>
          </cell>
          <cell r="G865">
            <v>2777218</v>
          </cell>
        </row>
        <row r="866">
          <cell r="F866">
            <v>905443</v>
          </cell>
          <cell r="G866">
            <v>3753862</v>
          </cell>
        </row>
        <row r="867">
          <cell r="F867">
            <v>204017</v>
          </cell>
          <cell r="G867">
            <v>1006393</v>
          </cell>
        </row>
        <row r="868">
          <cell r="F868">
            <v>425701</v>
          </cell>
          <cell r="G868">
            <v>2160383</v>
          </cell>
        </row>
        <row r="869">
          <cell r="F869">
            <v>609605</v>
          </cell>
          <cell r="G869">
            <v>2153632</v>
          </cell>
        </row>
        <row r="870">
          <cell r="F870">
            <v>720618</v>
          </cell>
          <cell r="G870">
            <v>2711538</v>
          </cell>
        </row>
        <row r="871">
          <cell r="F871">
            <v>143494</v>
          </cell>
          <cell r="G871">
            <v>696100</v>
          </cell>
        </row>
        <row r="872">
          <cell r="F872">
            <v>439146</v>
          </cell>
          <cell r="G872">
            <v>2548132</v>
          </cell>
        </row>
        <row r="873">
          <cell r="F873">
            <v>190028</v>
          </cell>
          <cell r="G873">
            <v>790494</v>
          </cell>
        </row>
        <row r="874">
          <cell r="F874">
            <v>567541</v>
          </cell>
          <cell r="G874">
            <v>3067598</v>
          </cell>
        </row>
        <row r="875">
          <cell r="F875">
            <v>363783</v>
          </cell>
          <cell r="G875">
            <v>1574945</v>
          </cell>
        </row>
        <row r="876">
          <cell r="F876">
            <v>813965</v>
          </cell>
          <cell r="G876">
            <v>3689370</v>
          </cell>
        </row>
        <row r="877">
          <cell r="F877">
            <v>244554</v>
          </cell>
          <cell r="G877">
            <v>925565</v>
          </cell>
        </row>
        <row r="878">
          <cell r="F878">
            <v>602345</v>
          </cell>
          <cell r="G878">
            <v>2283392</v>
          </cell>
        </row>
        <row r="879">
          <cell r="F879">
            <v>69768</v>
          </cell>
          <cell r="G879">
            <v>576313</v>
          </cell>
        </row>
        <row r="880">
          <cell r="F880">
            <v>297948</v>
          </cell>
          <cell r="G880">
            <v>1564130</v>
          </cell>
        </row>
        <row r="881">
          <cell r="F881">
            <v>884589</v>
          </cell>
          <cell r="G881">
            <v>3723433</v>
          </cell>
        </row>
        <row r="882">
          <cell r="F882">
            <v>1677405</v>
          </cell>
          <cell r="G882">
            <v>7059686</v>
          </cell>
        </row>
        <row r="883">
          <cell r="F883">
            <v>283297</v>
          </cell>
          <cell r="G883">
            <v>3026105</v>
          </cell>
        </row>
        <row r="884">
          <cell r="F884">
            <v>924717</v>
          </cell>
          <cell r="G884">
            <v>12055416</v>
          </cell>
        </row>
        <row r="885">
          <cell r="F885">
            <v>23423</v>
          </cell>
          <cell r="G885">
            <v>519896</v>
          </cell>
        </row>
        <row r="886">
          <cell r="F886">
            <v>310820</v>
          </cell>
          <cell r="G886">
            <v>3206252</v>
          </cell>
        </row>
        <row r="887">
          <cell r="F887">
            <v>55660</v>
          </cell>
          <cell r="G887">
            <v>442808</v>
          </cell>
        </row>
        <row r="888">
          <cell r="F888">
            <v>340047</v>
          </cell>
          <cell r="G888">
            <v>3584712</v>
          </cell>
        </row>
        <row r="889">
          <cell r="F889">
            <v>78170</v>
          </cell>
          <cell r="G889">
            <v>1269101</v>
          </cell>
        </row>
        <row r="890">
          <cell r="F890">
            <v>1754231</v>
          </cell>
          <cell r="G890">
            <v>19979340</v>
          </cell>
        </row>
        <row r="891">
          <cell r="F891">
            <v>42115</v>
          </cell>
          <cell r="G891">
            <v>1089060</v>
          </cell>
        </row>
        <row r="892">
          <cell r="F892">
            <v>286144</v>
          </cell>
          <cell r="G892">
            <v>6221621</v>
          </cell>
        </row>
        <row r="893">
          <cell r="F893">
            <v>26933</v>
          </cell>
          <cell r="G893">
            <v>964989</v>
          </cell>
        </row>
        <row r="894">
          <cell r="F894">
            <v>189893</v>
          </cell>
          <cell r="G894">
            <v>5198017</v>
          </cell>
        </row>
        <row r="895">
          <cell r="F895">
            <v>71682</v>
          </cell>
          <cell r="G895">
            <v>1596012</v>
          </cell>
        </row>
        <row r="896">
          <cell r="F896">
            <v>249500</v>
          </cell>
          <cell r="G896">
            <v>5185646</v>
          </cell>
        </row>
        <row r="897">
          <cell r="F897">
            <v>13948</v>
          </cell>
          <cell r="G897">
            <v>258822</v>
          </cell>
        </row>
        <row r="898">
          <cell r="F898">
            <v>270732</v>
          </cell>
          <cell r="G898">
            <v>2256911</v>
          </cell>
        </row>
        <row r="899">
          <cell r="F899">
            <v>68305</v>
          </cell>
          <cell r="G899">
            <v>530396</v>
          </cell>
        </row>
        <row r="900">
          <cell r="F900">
            <v>309874</v>
          </cell>
          <cell r="G900">
            <v>2477964</v>
          </cell>
        </row>
        <row r="901">
          <cell r="F901">
            <v>29010</v>
          </cell>
          <cell r="G901">
            <v>526016</v>
          </cell>
        </row>
        <row r="902">
          <cell r="F902">
            <v>787898</v>
          </cell>
          <cell r="G902">
            <v>5642314</v>
          </cell>
        </row>
        <row r="941">
          <cell r="B941">
            <v>0.44799020000000001</v>
          </cell>
        </row>
        <row r="942">
          <cell r="B942">
            <v>2.27879E-2</v>
          </cell>
        </row>
        <row r="948">
          <cell r="B948">
            <v>0.48153820000000003</v>
          </cell>
        </row>
        <row r="949">
          <cell r="B949">
            <v>4.3149600000000003E-2</v>
          </cell>
        </row>
        <row r="955">
          <cell r="B955">
            <v>0.50747019999999998</v>
          </cell>
        </row>
        <row r="956">
          <cell r="B956">
            <v>6.6986900000000002E-2</v>
          </cell>
        </row>
        <row r="962">
          <cell r="B962">
            <v>0.37332729999999997</v>
          </cell>
        </row>
        <row r="963">
          <cell r="B963">
            <v>4.49069E-2</v>
          </cell>
        </row>
        <row r="969">
          <cell r="B969">
            <v>0.48047129999999999</v>
          </cell>
        </row>
        <row r="970">
          <cell r="B970">
            <v>8.3501699999999998E-2</v>
          </cell>
        </row>
        <row r="976">
          <cell r="B976">
            <v>0.47571039999999998</v>
          </cell>
        </row>
        <row r="977">
          <cell r="B977">
            <v>7.5864899999999999E-2</v>
          </cell>
        </row>
        <row r="983">
          <cell r="B983">
            <v>0.59888180000000002</v>
          </cell>
        </row>
        <row r="984">
          <cell r="B984">
            <v>5.9525399999999999E-2</v>
          </cell>
        </row>
        <row r="990">
          <cell r="B990">
            <v>0.52525339999999998</v>
          </cell>
        </row>
        <row r="991">
          <cell r="B991">
            <v>6.0718099999999997E-2</v>
          </cell>
        </row>
        <row r="997">
          <cell r="B997">
            <v>0.42642780000000002</v>
          </cell>
        </row>
        <row r="998">
          <cell r="B998">
            <v>4.7200499999999999E-2</v>
          </cell>
        </row>
        <row r="1004">
          <cell r="B1004">
            <v>0.41171999999999997</v>
          </cell>
        </row>
        <row r="1005">
          <cell r="B1005">
            <v>6.0182899999999998E-2</v>
          </cell>
        </row>
        <row r="1011">
          <cell r="B1011">
            <v>0.41737649999999998</v>
          </cell>
        </row>
        <row r="1012">
          <cell r="B1012">
            <v>6.7660499999999998E-2</v>
          </cell>
        </row>
        <row r="1018">
          <cell r="B1018">
            <v>0.59813300000000003</v>
          </cell>
        </row>
        <row r="1019">
          <cell r="B1019">
            <v>8.2008700000000004E-2</v>
          </cell>
        </row>
        <row r="1025">
          <cell r="B1025">
            <v>0.4027328</v>
          </cell>
        </row>
        <row r="1026">
          <cell r="B1026">
            <v>5.8038899999999997E-2</v>
          </cell>
        </row>
        <row r="1032">
          <cell r="B1032">
            <v>0.59185290000000002</v>
          </cell>
        </row>
        <row r="1033">
          <cell r="B1033">
            <v>6.0817200000000002E-2</v>
          </cell>
        </row>
        <row r="1039">
          <cell r="B1039">
            <v>0.41186640000000002</v>
          </cell>
        </row>
        <row r="1040">
          <cell r="B1040">
            <v>4.29878E-2</v>
          </cell>
        </row>
        <row r="1046">
          <cell r="B1046">
            <v>0.52078950000000002</v>
          </cell>
        </row>
        <row r="1047">
          <cell r="B1047">
            <v>0.1198969</v>
          </cell>
        </row>
        <row r="1053">
          <cell r="B1053">
            <v>0.47970380000000001</v>
          </cell>
        </row>
        <row r="1054">
          <cell r="B1054">
            <v>7.49977E-2</v>
          </cell>
        </row>
        <row r="1060">
          <cell r="B1060">
            <v>0.3519543</v>
          </cell>
        </row>
        <row r="1061">
          <cell r="B1061">
            <v>3.7687199999999997E-2</v>
          </cell>
        </row>
        <row r="1067">
          <cell r="B1067">
            <v>0.42618050000000002</v>
          </cell>
        </row>
        <row r="1068">
          <cell r="B1068">
            <v>5.4380400000000002E-2</v>
          </cell>
        </row>
        <row r="1074">
          <cell r="B1074">
            <v>0.40440169999999998</v>
          </cell>
        </row>
        <row r="1075">
          <cell r="B1075">
            <v>6.5954799999999994E-2</v>
          </cell>
        </row>
        <row r="1081">
          <cell r="B1081">
            <v>0.46683560000000002</v>
          </cell>
        </row>
        <row r="1082">
          <cell r="B1082">
            <v>8.24878E-2</v>
          </cell>
        </row>
        <row r="1088">
          <cell r="B1088">
            <v>0.38951150000000001</v>
          </cell>
        </row>
        <row r="1089">
          <cell r="B1089">
            <v>5.1436799999999998E-2</v>
          </cell>
        </row>
        <row r="1095">
          <cell r="B1095">
            <v>0.42811880000000002</v>
          </cell>
        </row>
        <row r="1096">
          <cell r="B1096">
            <v>5.5720800000000001E-2</v>
          </cell>
        </row>
        <row r="1102">
          <cell r="B1102">
            <v>0.43580089999999999</v>
          </cell>
        </row>
        <row r="1103">
          <cell r="B1103">
            <v>5.0645000000000003E-2</v>
          </cell>
        </row>
        <row r="1109">
          <cell r="B1109">
            <v>0.419742</v>
          </cell>
        </row>
        <row r="1110">
          <cell r="B1110">
            <v>6.3005000000000005E-2</v>
          </cell>
        </row>
        <row r="1116">
          <cell r="B1116">
            <v>0.40454699999999999</v>
          </cell>
        </row>
        <row r="1117">
          <cell r="B1117">
            <v>4.6461099999999998E-2</v>
          </cell>
        </row>
        <row r="1123">
          <cell r="B1123">
            <v>0.46138400000000002</v>
          </cell>
        </row>
        <row r="1124">
          <cell r="B1124">
            <v>6.5025899999999998E-2</v>
          </cell>
        </row>
        <row r="1130">
          <cell r="B1130">
            <v>0.43776589999999999</v>
          </cell>
        </row>
        <row r="1131">
          <cell r="B1131">
            <v>6.4360899999999999E-2</v>
          </cell>
        </row>
        <row r="1137">
          <cell r="B1137">
            <v>0.43654809999999999</v>
          </cell>
        </row>
        <row r="1138">
          <cell r="B1138">
            <v>8.7443900000000005E-2</v>
          </cell>
        </row>
        <row r="1144">
          <cell r="B1144">
            <v>0.47537790000000002</v>
          </cell>
        </row>
        <row r="1145">
          <cell r="B1145">
            <v>7.9137200000000005E-2</v>
          </cell>
        </row>
        <row r="1151">
          <cell r="B1151">
            <v>0.44666610000000001</v>
          </cell>
        </row>
        <row r="1152">
          <cell r="B1152">
            <v>8.2449499999999995E-2</v>
          </cell>
        </row>
        <row r="1158">
          <cell r="B1158">
            <v>0.41556159999999998</v>
          </cell>
        </row>
        <row r="1159">
          <cell r="B1159">
            <v>3.4388700000000001E-2</v>
          </cell>
        </row>
        <row r="1165">
          <cell r="B1165">
            <v>0.40131489999999997</v>
          </cell>
        </row>
        <row r="1166">
          <cell r="B1166">
            <v>4.8241100000000002E-2</v>
          </cell>
        </row>
        <row r="1172">
          <cell r="B1172">
            <v>0.42176940000000002</v>
          </cell>
        </row>
        <row r="1173">
          <cell r="B1173">
            <v>5.9788399999999998E-2</v>
          </cell>
        </row>
        <row r="1179">
          <cell r="B1179">
            <v>0.4425422</v>
          </cell>
        </row>
        <row r="1180">
          <cell r="B1180">
            <v>6.9410200000000005E-2</v>
          </cell>
        </row>
        <row r="1186">
          <cell r="B1186">
            <v>0.4220719</v>
          </cell>
        </row>
        <row r="1187">
          <cell r="B1187">
            <v>6.2812999999999994E-2</v>
          </cell>
        </row>
        <row r="1193">
          <cell r="B1193">
            <v>0.45335389999999998</v>
          </cell>
        </row>
        <row r="1194">
          <cell r="B1194">
            <v>2.94069E-2</v>
          </cell>
        </row>
        <row r="1200">
          <cell r="B1200">
            <v>0.50516830000000001</v>
          </cell>
        </row>
        <row r="1201">
          <cell r="B1201">
            <v>2.8235300000000001E-2</v>
          </cell>
        </row>
        <row r="1207">
          <cell r="B1207">
            <v>0.39794200000000002</v>
          </cell>
        </row>
        <row r="1208">
          <cell r="B1208">
            <v>3.05612E-2</v>
          </cell>
        </row>
        <row r="1214">
          <cell r="B1214">
            <v>0.35488740000000002</v>
          </cell>
        </row>
        <row r="1215">
          <cell r="B1215">
            <v>1.1250700000000001E-2</v>
          </cell>
        </row>
        <row r="1221">
          <cell r="B1221">
            <v>0.52352189999999998</v>
          </cell>
        </row>
        <row r="1222">
          <cell r="B1222">
            <v>3.9306599999999997E-2</v>
          </cell>
        </row>
        <row r="1228">
          <cell r="B1228">
            <v>0.41311690000000001</v>
          </cell>
        </row>
        <row r="1229">
          <cell r="B1229">
            <v>3.9378000000000003E-2</v>
          </cell>
        </row>
        <row r="1235">
          <cell r="B1235">
            <v>0.44551479999999999</v>
          </cell>
        </row>
        <row r="1236">
          <cell r="B1236">
            <v>2.97871E-2</v>
          </cell>
        </row>
        <row r="1242">
          <cell r="B1242">
            <v>0.42397590000000002</v>
          </cell>
        </row>
        <row r="1243">
          <cell r="B1243">
            <v>5.1109599999999998E-2</v>
          </cell>
        </row>
        <row r="1249">
          <cell r="B1249">
            <v>0.42688310000000002</v>
          </cell>
        </row>
        <row r="1250">
          <cell r="B1250">
            <v>1.95111E-2</v>
          </cell>
        </row>
        <row r="1256">
          <cell r="B1256">
            <v>0.45420169999999999</v>
          </cell>
        </row>
        <row r="1257">
          <cell r="B1257">
            <v>2.8972899999999999E-2</v>
          </cell>
        </row>
        <row r="1263">
          <cell r="B1263">
            <v>0.3918606</v>
          </cell>
        </row>
        <row r="1264">
          <cell r="B1264">
            <v>4.4369699999999998E-2</v>
          </cell>
        </row>
        <row r="1270">
          <cell r="B1270">
            <v>0.44863520000000001</v>
          </cell>
        </row>
        <row r="1271">
          <cell r="B1271">
            <v>1.18297E-2</v>
          </cell>
        </row>
        <row r="1277">
          <cell r="B1277">
            <v>0.51149359999999999</v>
          </cell>
        </row>
        <row r="1278">
          <cell r="B1278">
            <v>1.84835E-2</v>
          </cell>
        </row>
        <row r="1284">
          <cell r="B1284">
            <v>0.45814440000000001</v>
          </cell>
        </row>
        <row r="1285">
          <cell r="B1285">
            <v>2.4228900000000001E-2</v>
          </cell>
        </row>
        <row r="1291">
          <cell r="B1291">
            <v>0.71778520000000001</v>
          </cell>
        </row>
        <row r="1292">
          <cell r="B1292">
            <v>1.7435900000000001E-2</v>
          </cell>
        </row>
        <row r="1298">
          <cell r="B1298">
            <v>0.52497320000000003</v>
          </cell>
        </row>
        <row r="1299">
          <cell r="B1299">
            <v>1.5341499999999999E-2</v>
          </cell>
        </row>
        <row r="1305">
          <cell r="B1305">
            <v>0.54966649999999995</v>
          </cell>
        </row>
        <row r="1306">
          <cell r="B1306">
            <v>1.90402E-2</v>
          </cell>
        </row>
        <row r="1312">
          <cell r="B1312">
            <v>0.51031150000000003</v>
          </cell>
        </row>
        <row r="1313">
          <cell r="B1313">
            <v>1.8600499999999999E-2</v>
          </cell>
        </row>
        <row r="1319">
          <cell r="B1319">
            <v>0.52190919999999996</v>
          </cell>
        </row>
        <row r="1320">
          <cell r="B1320">
            <v>2.6821600000000001E-2</v>
          </cell>
        </row>
        <row r="1326">
          <cell r="B1326">
            <v>0.50101079999999998</v>
          </cell>
        </row>
        <row r="1327">
          <cell r="B1327">
            <v>2.2358599999999999E-2</v>
          </cell>
        </row>
        <row r="1333">
          <cell r="B1333">
            <v>0.41045700000000002</v>
          </cell>
        </row>
        <row r="1334">
          <cell r="B1334">
            <v>3.3517100000000001E-2</v>
          </cell>
        </row>
        <row r="1340">
          <cell r="B1340">
            <v>0.66670770000000001</v>
          </cell>
        </row>
        <row r="1341">
          <cell r="B1341">
            <v>7.2256100000000004E-2</v>
          </cell>
        </row>
        <row r="1347">
          <cell r="B1347">
            <v>0.42768929999999999</v>
          </cell>
        </row>
        <row r="1348">
          <cell r="B1348">
            <v>3.77317E-2</v>
          </cell>
        </row>
        <row r="1354">
          <cell r="B1354">
            <v>0.6298279</v>
          </cell>
        </row>
        <row r="1355">
          <cell r="B1355">
            <v>2.9084499999999999E-2</v>
          </cell>
        </row>
        <row r="1361">
          <cell r="B1361">
            <v>0.36770789999999998</v>
          </cell>
        </row>
        <row r="1362">
          <cell r="B1362">
            <v>3.1625300000000002E-2</v>
          </cell>
        </row>
        <row r="1368">
          <cell r="B1368">
            <v>0.38079849999999998</v>
          </cell>
        </row>
        <row r="1369">
          <cell r="B1369">
            <v>4.3379399999999999E-2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4"/>
  <sheetViews>
    <sheetView topLeftCell="A162" workbookViewId="0">
      <selection activeCell="A184" sqref="A184"/>
    </sheetView>
  </sheetViews>
  <sheetFormatPr defaultRowHeight="15" x14ac:dyDescent="0.25"/>
  <cols>
    <col min="1" max="1" width="33.28515625" customWidth="1"/>
    <col min="2" max="2" width="11" customWidth="1"/>
    <col min="3" max="3" width="11.5703125" customWidth="1"/>
    <col min="4" max="4" width="10.28515625" customWidth="1"/>
    <col min="5" max="5" width="10.85546875" customWidth="1"/>
    <col min="6" max="6" width="13" customWidth="1"/>
  </cols>
  <sheetData>
    <row r="1" spans="1:6" x14ac:dyDescent="0.25">
      <c r="A1" s="151" t="s">
        <v>0</v>
      </c>
      <c r="B1" s="151"/>
      <c r="C1" s="151"/>
      <c r="D1" s="151"/>
      <c r="E1" s="151"/>
      <c r="F1" s="151"/>
    </row>
    <row r="2" spans="1:6" x14ac:dyDescent="0.25">
      <c r="A2" s="151" t="s">
        <v>1</v>
      </c>
      <c r="B2" s="151"/>
      <c r="C2" s="151"/>
      <c r="D2" s="151"/>
      <c r="E2" s="151"/>
      <c r="F2" s="151"/>
    </row>
    <row r="3" spans="1:6" ht="15.75" thickBot="1" x14ac:dyDescent="0.3">
      <c r="A3" s="152" t="s">
        <v>69</v>
      </c>
      <c r="B3" s="152"/>
      <c r="C3" s="152"/>
      <c r="D3" s="152"/>
      <c r="E3" s="152"/>
      <c r="F3" s="152"/>
    </row>
    <row r="4" spans="1:6" x14ac:dyDescent="0.25">
      <c r="A4" s="5" t="s">
        <v>63</v>
      </c>
      <c r="B4" s="6" t="s">
        <v>2</v>
      </c>
      <c r="C4" s="79" t="s">
        <v>3</v>
      </c>
      <c r="D4" s="79" t="s">
        <v>4</v>
      </c>
      <c r="E4" s="79" t="s">
        <v>5</v>
      </c>
      <c r="F4" s="6" t="s">
        <v>6</v>
      </c>
    </row>
    <row r="5" spans="1:6" x14ac:dyDescent="0.25">
      <c r="A5" s="8"/>
      <c r="B5" s="9" t="s">
        <v>7</v>
      </c>
      <c r="C5" s="80" t="s">
        <v>7</v>
      </c>
      <c r="D5" s="80" t="s">
        <v>8</v>
      </c>
      <c r="E5" s="80" t="s">
        <v>9</v>
      </c>
      <c r="F5" s="9" t="s">
        <v>10</v>
      </c>
    </row>
    <row r="6" spans="1:6" x14ac:dyDescent="0.25">
      <c r="A6" s="13" t="s">
        <v>11</v>
      </c>
      <c r="B6" s="14">
        <v>3808644</v>
      </c>
      <c r="C6" s="81">
        <v>0.24329519819169224</v>
      </c>
      <c r="D6" s="81">
        <v>0.41247717524399763</v>
      </c>
      <c r="E6" s="81">
        <v>6.3958752659233842E-2</v>
      </c>
      <c r="F6" s="103">
        <v>15654415</v>
      </c>
    </row>
    <row r="7" spans="1:6" x14ac:dyDescent="0.25">
      <c r="A7" s="13" t="s">
        <v>73</v>
      </c>
      <c r="B7" s="14">
        <v>3074729</v>
      </c>
      <c r="C7" s="81">
        <v>0.25656118138354822</v>
      </c>
      <c r="D7" s="81">
        <v>0.40865670099706342</v>
      </c>
      <c r="E7" s="81">
        <v>6.7192004314112305E-2</v>
      </c>
      <c r="F7" s="103">
        <v>11984389</v>
      </c>
    </row>
    <row r="8" spans="1:6" x14ac:dyDescent="0.25">
      <c r="A8" s="13" t="s">
        <v>12</v>
      </c>
      <c r="B8" s="14">
        <v>14798434</v>
      </c>
      <c r="C8" s="81">
        <v>0.28661624850321582</v>
      </c>
      <c r="D8" s="81">
        <v>0.44371762468853121</v>
      </c>
      <c r="E8" s="81">
        <v>8.0647917057844021E-2</v>
      </c>
      <c r="F8" s="103">
        <v>51631525</v>
      </c>
    </row>
    <row r="9" spans="1:6" x14ac:dyDescent="0.25">
      <c r="A9" s="13" t="s">
        <v>13</v>
      </c>
      <c r="B9" s="14">
        <v>11387580</v>
      </c>
      <c r="C9" s="81">
        <v>0.14943327230899731</v>
      </c>
      <c r="D9" s="81">
        <v>0.39215546657323153</v>
      </c>
      <c r="E9" s="81">
        <v>3.6041094778058017E-2</v>
      </c>
      <c r="F9" s="103">
        <v>76205117</v>
      </c>
    </row>
    <row r="10" spans="1:6" x14ac:dyDescent="0.25">
      <c r="A10" s="13" t="s">
        <v>14</v>
      </c>
      <c r="B10" s="14">
        <v>1673358</v>
      </c>
      <c r="C10" s="81">
        <v>6.2120288373967138E-2</v>
      </c>
      <c r="D10" s="81">
        <v>0.4445254254738078</v>
      </c>
      <c r="E10" s="81">
        <v>2.0027022197145136E-2</v>
      </c>
      <c r="F10" s="103">
        <v>26937383</v>
      </c>
    </row>
    <row r="11" spans="1:6" x14ac:dyDescent="0.25">
      <c r="A11" s="13" t="s">
        <v>15</v>
      </c>
      <c r="B11" s="14">
        <v>2325259</v>
      </c>
      <c r="C11" s="81">
        <v>0.1640464835490992</v>
      </c>
      <c r="D11" s="81">
        <v>0.38783550972171271</v>
      </c>
      <c r="E11" s="81">
        <v>3.9043244875000264E-2</v>
      </c>
      <c r="F11" s="103">
        <v>14174391</v>
      </c>
    </row>
    <row r="12" spans="1:6" x14ac:dyDescent="0.25">
      <c r="A12" s="13"/>
      <c r="B12" s="14"/>
      <c r="C12" s="81"/>
      <c r="D12" s="81"/>
      <c r="E12" s="81"/>
      <c r="F12" s="103"/>
    </row>
    <row r="13" spans="1:6" x14ac:dyDescent="0.25">
      <c r="A13" s="93" t="s">
        <v>16</v>
      </c>
      <c r="B13" s="111">
        <v>33993275</v>
      </c>
      <c r="C13" s="98">
        <v>0.18414276106090702</v>
      </c>
      <c r="D13" s="98">
        <v>0.41916157347828353</v>
      </c>
      <c r="E13" s="98">
        <v>4.8778327961779736E-2</v>
      </c>
      <c r="F13" s="104">
        <v>184602831</v>
      </c>
    </row>
    <row r="14" spans="1:6" x14ac:dyDescent="0.25">
      <c r="A14" s="13"/>
      <c r="B14" s="14"/>
      <c r="C14" s="81"/>
      <c r="D14" s="81"/>
      <c r="E14" s="81"/>
      <c r="F14" s="103"/>
    </row>
    <row r="15" spans="1:6" x14ac:dyDescent="0.25">
      <c r="A15" s="13" t="s">
        <v>19</v>
      </c>
      <c r="B15" s="14">
        <v>5635661</v>
      </c>
      <c r="C15" s="81">
        <v>0.20593140785385444</v>
      </c>
      <c r="D15" s="81">
        <v>0.46032816087944267</v>
      </c>
      <c r="E15" s="81">
        <v>6.0530380557385632E-2</v>
      </c>
      <c r="F15" s="103">
        <v>27366690</v>
      </c>
    </row>
    <row r="16" spans="1:6" x14ac:dyDescent="0.25">
      <c r="A16" s="13" t="s">
        <v>18</v>
      </c>
      <c r="B16" s="14">
        <v>16421173</v>
      </c>
      <c r="C16" s="81">
        <v>0.1617616603922172</v>
      </c>
      <c r="D16" s="81">
        <v>0.42213686964323438</v>
      </c>
      <c r="E16" s="81">
        <v>4.4439035685166398E-2</v>
      </c>
      <c r="F16" s="103">
        <v>101514617</v>
      </c>
    </row>
    <row r="17" spans="1:6" x14ac:dyDescent="0.25">
      <c r="A17" s="13" t="s">
        <v>17</v>
      </c>
      <c r="B17" s="14">
        <v>11936441</v>
      </c>
      <c r="C17" s="81">
        <v>0.21421598231950728</v>
      </c>
      <c r="D17" s="81">
        <v>0.39563204870865609</v>
      </c>
      <c r="E17" s="81">
        <v>5.091191664940823E-2</v>
      </c>
      <c r="F17" s="103">
        <v>55721524</v>
      </c>
    </row>
    <row r="18" spans="1:6" x14ac:dyDescent="0.25">
      <c r="A18" s="13"/>
      <c r="B18" s="14"/>
      <c r="C18" s="81"/>
      <c r="D18" s="81"/>
      <c r="E18" s="81"/>
      <c r="F18" s="103"/>
    </row>
    <row r="19" spans="1:6" ht="15.75" thickBot="1" x14ac:dyDescent="0.3">
      <c r="A19" s="17" t="s">
        <v>64</v>
      </c>
      <c r="B19" s="18">
        <v>4901746</v>
      </c>
      <c r="C19" s="83">
        <v>0.20685384238051399</v>
      </c>
      <c r="D19" s="83">
        <v>0.46509618296011268</v>
      </c>
      <c r="E19" s="83">
        <v>6.1634600578207965E-2</v>
      </c>
      <c r="F19" s="105">
        <v>23696664</v>
      </c>
    </row>
    <row r="20" spans="1:6" x14ac:dyDescent="0.25">
      <c r="A20" s="94"/>
      <c r="B20" s="112"/>
      <c r="C20" s="99"/>
      <c r="D20" s="99"/>
      <c r="E20" s="99"/>
      <c r="F20" s="106"/>
    </row>
    <row r="21" spans="1:6" ht="15.75" thickBot="1" x14ac:dyDescent="0.3">
      <c r="A21" s="95"/>
      <c r="B21" s="113"/>
      <c r="C21" s="97"/>
      <c r="D21" s="97"/>
      <c r="E21" s="97"/>
      <c r="F21" s="107"/>
    </row>
    <row r="22" spans="1:6" x14ac:dyDescent="0.25">
      <c r="A22" s="5" t="s">
        <v>11</v>
      </c>
      <c r="B22" s="6" t="s">
        <v>2</v>
      </c>
      <c r="C22" s="79" t="s">
        <v>3</v>
      </c>
      <c r="D22" s="79" t="s">
        <v>4</v>
      </c>
      <c r="E22" s="79" t="s">
        <v>5</v>
      </c>
      <c r="F22" s="101" t="s">
        <v>6</v>
      </c>
    </row>
    <row r="23" spans="1:6" x14ac:dyDescent="0.25">
      <c r="A23" s="8"/>
      <c r="B23" s="9" t="s">
        <v>7</v>
      </c>
      <c r="C23" s="80" t="s">
        <v>7</v>
      </c>
      <c r="D23" s="80" t="s">
        <v>8</v>
      </c>
      <c r="E23" s="80" t="s">
        <v>9</v>
      </c>
      <c r="F23" s="102" t="s">
        <v>10</v>
      </c>
    </row>
    <row r="24" spans="1:6" x14ac:dyDescent="0.25">
      <c r="A24" s="32" t="s">
        <v>20</v>
      </c>
      <c r="B24" s="33">
        <v>193387</v>
      </c>
      <c r="C24" s="84">
        <v>0.12765551553125493</v>
      </c>
      <c r="D24" s="84">
        <v>0.40746914513385074</v>
      </c>
      <c r="E24" s="84">
        <v>3.4095282105309023E-2</v>
      </c>
      <c r="F24" s="108">
        <v>1514913</v>
      </c>
    </row>
    <row r="25" spans="1:6" x14ac:dyDescent="0.25">
      <c r="A25" s="148" t="s">
        <v>18</v>
      </c>
      <c r="B25" s="33">
        <v>161004</v>
      </c>
      <c r="C25" s="84">
        <v>0.14499999999999999</v>
      </c>
      <c r="D25" s="84">
        <v>0.41796</v>
      </c>
      <c r="E25" s="84">
        <v>4.0550000000000003E-2</v>
      </c>
      <c r="F25" s="108">
        <v>1110348</v>
      </c>
    </row>
    <row r="26" spans="1:6" x14ac:dyDescent="0.25">
      <c r="A26" s="148" t="s">
        <v>19</v>
      </c>
      <c r="B26" s="33">
        <v>32383</v>
      </c>
      <c r="C26" s="84">
        <v>8.004E-2</v>
      </c>
      <c r="D26" s="84">
        <v>0.35531000000000001</v>
      </c>
      <c r="E26" s="84">
        <v>1.6379999999999999E-2</v>
      </c>
      <c r="F26" s="108">
        <v>404565</v>
      </c>
    </row>
    <row r="27" spans="1:6" x14ac:dyDescent="0.25">
      <c r="A27" s="32"/>
      <c r="B27" s="33"/>
      <c r="C27" s="84"/>
      <c r="D27" s="84"/>
      <c r="E27" s="84"/>
      <c r="F27" s="108"/>
    </row>
    <row r="28" spans="1:6" x14ac:dyDescent="0.25">
      <c r="A28" s="32" t="s">
        <v>21</v>
      </c>
      <c r="B28" s="33">
        <v>189888</v>
      </c>
      <c r="C28" s="84">
        <v>0.25291321425194091</v>
      </c>
      <c r="D28" s="84">
        <v>0.41394408556622847</v>
      </c>
      <c r="E28" s="84">
        <v>6.6568103497189016E-2</v>
      </c>
      <c r="F28" s="108">
        <v>750803</v>
      </c>
    </row>
    <row r="29" spans="1:6" x14ac:dyDescent="0.25">
      <c r="A29" s="148" t="s">
        <v>18</v>
      </c>
      <c r="B29" s="33">
        <v>148929</v>
      </c>
      <c r="C29" s="84">
        <v>0.25561</v>
      </c>
      <c r="D29" s="84">
        <v>0.39699000000000001</v>
      </c>
      <c r="E29" s="84">
        <v>6.4119999999999996E-2</v>
      </c>
      <c r="F29" s="108">
        <v>582638</v>
      </c>
    </row>
    <row r="30" spans="1:6" x14ac:dyDescent="0.25">
      <c r="A30" s="148" t="s">
        <v>19</v>
      </c>
      <c r="B30" s="33">
        <v>40959</v>
      </c>
      <c r="C30" s="84">
        <v>0.24356</v>
      </c>
      <c r="D30" s="84">
        <v>0.47559000000000001</v>
      </c>
      <c r="E30" s="84">
        <v>7.5050000000000006E-2</v>
      </c>
      <c r="F30" s="108">
        <v>168165</v>
      </c>
    </row>
    <row r="31" spans="1:6" x14ac:dyDescent="0.25">
      <c r="A31" s="32"/>
      <c r="B31" s="33"/>
      <c r="C31" s="84"/>
      <c r="D31" s="84"/>
      <c r="E31" s="84"/>
      <c r="F31" s="108"/>
    </row>
    <row r="32" spans="1:6" x14ac:dyDescent="0.25">
      <c r="A32" s="32" t="s">
        <v>22</v>
      </c>
      <c r="B32" s="33">
        <v>915760</v>
      </c>
      <c r="C32" s="84">
        <v>0.28407911753565646</v>
      </c>
      <c r="D32" s="84">
        <v>0.42904341807897262</v>
      </c>
      <c r="E32" s="84">
        <v>8.2763335063278459E-2</v>
      </c>
      <c r="F32" s="108">
        <v>3223609</v>
      </c>
    </row>
    <row r="33" spans="1:6" x14ac:dyDescent="0.25">
      <c r="A33" s="148" t="s">
        <v>18</v>
      </c>
      <c r="B33" s="33">
        <v>742107</v>
      </c>
      <c r="C33" s="84">
        <v>0.28681000000000001</v>
      </c>
      <c r="D33" s="84">
        <v>0.41948999999999997</v>
      </c>
      <c r="E33" s="84">
        <v>8.0479999999999996E-2</v>
      </c>
      <c r="F33" s="108">
        <v>2587431</v>
      </c>
    </row>
    <row r="34" spans="1:6" x14ac:dyDescent="0.25">
      <c r="A34" s="148" t="s">
        <v>19</v>
      </c>
      <c r="B34" s="33">
        <v>173653</v>
      </c>
      <c r="C34" s="84">
        <v>0.27295999999999998</v>
      </c>
      <c r="D34" s="84">
        <v>0.46987000000000001</v>
      </c>
      <c r="E34" s="84">
        <v>9.2050000000000007E-2</v>
      </c>
      <c r="F34" s="108">
        <v>636178</v>
      </c>
    </row>
    <row r="35" spans="1:6" x14ac:dyDescent="0.25">
      <c r="A35" s="32"/>
      <c r="B35" s="33"/>
      <c r="C35" s="84"/>
      <c r="D35" s="84"/>
      <c r="E35" s="84"/>
      <c r="F35" s="108"/>
    </row>
    <row r="36" spans="1:6" x14ac:dyDescent="0.25">
      <c r="A36" s="32" t="s">
        <v>23</v>
      </c>
      <c r="B36" s="33">
        <v>77943</v>
      </c>
      <c r="C36" s="84">
        <v>0.16813061654148315</v>
      </c>
      <c r="D36" s="84">
        <v>0.3975065263076864</v>
      </c>
      <c r="E36" s="84">
        <v>4.2595194613297208E-2</v>
      </c>
      <c r="F36" s="108">
        <v>463586</v>
      </c>
    </row>
    <row r="37" spans="1:6" x14ac:dyDescent="0.25">
      <c r="A37" s="148" t="s">
        <v>18</v>
      </c>
      <c r="B37" s="33">
        <v>72042</v>
      </c>
      <c r="C37" s="84">
        <v>0.18506</v>
      </c>
      <c r="D37" s="84">
        <v>0.39705000000000001</v>
      </c>
      <c r="E37" s="84">
        <v>4.6010000000000002E-2</v>
      </c>
      <c r="F37" s="108">
        <v>389299</v>
      </c>
    </row>
    <row r="38" spans="1:6" x14ac:dyDescent="0.25">
      <c r="A38" s="148" t="s">
        <v>19</v>
      </c>
      <c r="B38" s="33">
        <v>5901</v>
      </c>
      <c r="C38" s="84">
        <v>7.9439999999999997E-2</v>
      </c>
      <c r="D38" s="84">
        <v>0.40307999999999999</v>
      </c>
      <c r="E38" s="84">
        <v>2.47E-2</v>
      </c>
      <c r="F38" s="108">
        <v>74287</v>
      </c>
    </row>
    <row r="39" spans="1:6" x14ac:dyDescent="0.25">
      <c r="A39" s="32"/>
      <c r="B39" s="33"/>
      <c r="C39" s="84"/>
      <c r="D39" s="84"/>
      <c r="E39" s="84"/>
      <c r="F39" s="108"/>
    </row>
    <row r="40" spans="1:6" x14ac:dyDescent="0.25">
      <c r="A40" s="32" t="s">
        <v>24</v>
      </c>
      <c r="B40" s="33">
        <v>1985163</v>
      </c>
      <c r="C40" s="84">
        <v>0.26063315658998509</v>
      </c>
      <c r="D40" s="84">
        <v>0.40333081419510641</v>
      </c>
      <c r="E40" s="84">
        <v>6.4004672612553423E-2</v>
      </c>
      <c r="F40" s="108">
        <v>7616694</v>
      </c>
    </row>
    <row r="41" spans="1:6" x14ac:dyDescent="0.25">
      <c r="A41" s="148" t="s">
        <v>25</v>
      </c>
      <c r="B41" s="33">
        <v>448690</v>
      </c>
      <c r="C41" s="84">
        <v>0.2271</v>
      </c>
      <c r="D41" s="84">
        <v>0.39600999999999997</v>
      </c>
      <c r="E41" s="84">
        <v>5.57E-2</v>
      </c>
      <c r="F41" s="108">
        <v>1975742</v>
      </c>
    </row>
    <row r="42" spans="1:6" x14ac:dyDescent="0.25">
      <c r="A42" s="148" t="s">
        <v>18</v>
      </c>
      <c r="B42" s="33">
        <v>1067706</v>
      </c>
      <c r="C42" s="84">
        <v>0.32085999999999998</v>
      </c>
      <c r="D42" s="84">
        <v>0.40405000000000002</v>
      </c>
      <c r="E42" s="84">
        <v>8.0180000000000001E-2</v>
      </c>
      <c r="F42" s="108">
        <v>3327618</v>
      </c>
    </row>
    <row r="43" spans="1:6" x14ac:dyDescent="0.25">
      <c r="A43" s="32" t="s">
        <v>19</v>
      </c>
      <c r="B43" s="33">
        <v>468767</v>
      </c>
      <c r="C43" s="84">
        <v>0.20263999999999999</v>
      </c>
      <c r="D43" s="84">
        <v>0.40870000000000001</v>
      </c>
      <c r="E43" s="84">
        <v>4.7829999999999998E-2</v>
      </c>
      <c r="F43" s="108">
        <v>2313334</v>
      </c>
    </row>
    <row r="44" spans="1:6" x14ac:dyDescent="0.25">
      <c r="A44" s="32"/>
      <c r="B44" s="33"/>
      <c r="C44" s="84"/>
      <c r="D44" s="84"/>
      <c r="E44" s="84"/>
      <c r="F44" s="108"/>
    </row>
    <row r="45" spans="1:6" x14ac:dyDescent="0.25">
      <c r="A45" s="32" t="s">
        <v>26</v>
      </c>
      <c r="B45" s="33">
        <v>187683</v>
      </c>
      <c r="C45" s="84">
        <v>0.27904186453126534</v>
      </c>
      <c r="D45" s="84">
        <v>0.47916781141605796</v>
      </c>
      <c r="E45" s="84">
        <v>9.5469401232236795E-2</v>
      </c>
      <c r="F45" s="108">
        <v>672598</v>
      </c>
    </row>
    <row r="46" spans="1:6" x14ac:dyDescent="0.25">
      <c r="A46" s="148" t="s">
        <v>18</v>
      </c>
      <c r="B46" s="33">
        <v>175431</v>
      </c>
      <c r="C46" s="84">
        <v>0.29282000000000002</v>
      </c>
      <c r="D46" s="84">
        <v>0.46744999999999998</v>
      </c>
      <c r="E46" s="84">
        <v>9.7680000000000003E-2</v>
      </c>
      <c r="F46" s="108">
        <v>599101</v>
      </c>
    </row>
    <row r="47" spans="1:6" x14ac:dyDescent="0.25">
      <c r="A47" s="148" t="s">
        <v>19</v>
      </c>
      <c r="B47" s="33">
        <v>12252</v>
      </c>
      <c r="C47" s="84">
        <v>0.16669999999999999</v>
      </c>
      <c r="D47" s="84">
        <v>0.64695000000000003</v>
      </c>
      <c r="E47" s="84">
        <v>7.7450000000000005E-2</v>
      </c>
      <c r="F47" s="108">
        <v>73497</v>
      </c>
    </row>
    <row r="48" spans="1:6" x14ac:dyDescent="0.25">
      <c r="A48" s="32"/>
      <c r="B48" s="33"/>
      <c r="C48" s="84"/>
      <c r="D48" s="84"/>
      <c r="E48" s="84"/>
      <c r="F48" s="108"/>
    </row>
    <row r="49" spans="1:6" x14ac:dyDescent="0.25">
      <c r="A49" s="32" t="s">
        <v>27</v>
      </c>
      <c r="B49" s="33">
        <v>258820</v>
      </c>
      <c r="C49" s="84">
        <v>0.18327276641184184</v>
      </c>
      <c r="D49" s="84">
        <v>0.38282882068619117</v>
      </c>
      <c r="E49" s="84">
        <v>4.3439821528212477E-2</v>
      </c>
      <c r="F49" s="108">
        <v>1412212</v>
      </c>
    </row>
    <row r="50" spans="1:6" x14ac:dyDescent="0.25">
      <c r="A50" s="148" t="s">
        <v>18</v>
      </c>
      <c r="B50" s="33">
        <v>212403</v>
      </c>
      <c r="C50" s="84">
        <v>0.19470000000000001</v>
      </c>
      <c r="D50" s="84">
        <v>0.36786999999999997</v>
      </c>
      <c r="E50" s="84">
        <v>4.4549999999999999E-2</v>
      </c>
      <c r="F50" s="108">
        <v>1090940</v>
      </c>
    </row>
    <row r="51" spans="1:6" x14ac:dyDescent="0.25">
      <c r="A51" s="148" t="s">
        <v>19</v>
      </c>
      <c r="B51" s="33">
        <v>46417</v>
      </c>
      <c r="C51" s="84">
        <v>0.14448</v>
      </c>
      <c r="D51" s="84">
        <v>0.45128000000000001</v>
      </c>
      <c r="E51" s="84">
        <v>3.9669999999999997E-2</v>
      </c>
      <c r="F51" s="108">
        <v>321272</v>
      </c>
    </row>
    <row r="52" spans="1:6" x14ac:dyDescent="0.25">
      <c r="A52" s="32"/>
      <c r="B52" s="33"/>
      <c r="C52" s="84"/>
      <c r="D52" s="84"/>
      <c r="E52" s="84"/>
      <c r="F52" s="108"/>
    </row>
    <row r="53" spans="1:6" x14ac:dyDescent="0.25">
      <c r="A53" s="136" t="s">
        <v>28</v>
      </c>
      <c r="B53" s="137">
        <v>3808644</v>
      </c>
      <c r="C53" s="138">
        <v>0.24329519819169224</v>
      </c>
      <c r="D53" s="138">
        <v>0.41247717524399763</v>
      </c>
      <c r="E53" s="138">
        <v>6.3958752659233842E-2</v>
      </c>
      <c r="F53" s="139">
        <v>15654415</v>
      </c>
    </row>
    <row r="54" spans="1:6" x14ac:dyDescent="0.25">
      <c r="A54" s="149" t="s">
        <v>17</v>
      </c>
      <c r="B54" s="137">
        <v>448690</v>
      </c>
      <c r="C54" s="138">
        <v>0.2270994897107011</v>
      </c>
      <c r="D54" s="138">
        <v>0.39600999999999997</v>
      </c>
      <c r="E54" s="138">
        <v>5.57E-2</v>
      </c>
      <c r="F54" s="139">
        <v>1975742</v>
      </c>
    </row>
    <row r="55" spans="1:6" x14ac:dyDescent="0.25">
      <c r="A55" s="149" t="s">
        <v>18</v>
      </c>
      <c r="B55" s="137">
        <v>2579622</v>
      </c>
      <c r="C55" s="138">
        <v>0.26628699725157745</v>
      </c>
      <c r="D55" s="138">
        <v>0.41008947006189284</v>
      </c>
      <c r="E55" s="138">
        <v>7.0448540265035664E-2</v>
      </c>
      <c r="F55" s="139">
        <v>9687375</v>
      </c>
    </row>
    <row r="56" spans="1:6" x14ac:dyDescent="0.25">
      <c r="A56" s="149" t="s">
        <v>19</v>
      </c>
      <c r="B56" s="137">
        <v>780332</v>
      </c>
      <c r="C56" s="138">
        <v>0.19550832836836537</v>
      </c>
      <c r="D56" s="138">
        <v>0.42983905925939214</v>
      </c>
      <c r="E56" s="138">
        <v>5.2295418648269316E-2</v>
      </c>
      <c r="F56" s="139">
        <v>3991298</v>
      </c>
    </row>
    <row r="57" spans="1:6" x14ac:dyDescent="0.25">
      <c r="A57" s="32"/>
      <c r="B57" s="33"/>
      <c r="C57" s="84"/>
      <c r="D57" s="84"/>
      <c r="E57" s="84"/>
      <c r="F57" s="108"/>
    </row>
    <row r="58" spans="1:6" ht="15.75" thickBot="1" x14ac:dyDescent="0.3">
      <c r="A58" s="46" t="s">
        <v>71</v>
      </c>
      <c r="B58" s="47">
        <v>3074729</v>
      </c>
      <c r="C58" s="85">
        <v>0.25656118138354822</v>
      </c>
      <c r="D58" s="85">
        <v>0.40865670099706342</v>
      </c>
      <c r="E58" s="85">
        <v>6.7192004314112305E-2</v>
      </c>
      <c r="F58" s="109">
        <v>11984389</v>
      </c>
    </row>
    <row r="59" spans="1:6" x14ac:dyDescent="0.25">
      <c r="A59" s="32"/>
      <c r="B59" s="33"/>
      <c r="C59" s="84"/>
      <c r="D59" s="84"/>
      <c r="E59" s="84"/>
      <c r="F59" s="108"/>
    </row>
    <row r="60" spans="1:6" ht="15.75" thickBot="1" x14ac:dyDescent="0.3">
      <c r="A60" s="46"/>
      <c r="B60" s="47"/>
      <c r="C60" s="85"/>
      <c r="D60" s="85"/>
      <c r="E60" s="85"/>
      <c r="F60" s="109"/>
    </row>
    <row r="61" spans="1:6" x14ac:dyDescent="0.25">
      <c r="A61" s="5" t="s">
        <v>12</v>
      </c>
      <c r="B61" s="6" t="s">
        <v>2</v>
      </c>
      <c r="C61" s="79" t="s">
        <v>3</v>
      </c>
      <c r="D61" s="79" t="s">
        <v>4</v>
      </c>
      <c r="E61" s="79" t="s">
        <v>5</v>
      </c>
      <c r="F61" s="6" t="s">
        <v>6</v>
      </c>
    </row>
    <row r="62" spans="1:6" x14ac:dyDescent="0.25">
      <c r="A62" s="8"/>
      <c r="B62" s="9" t="s">
        <v>7</v>
      </c>
      <c r="C62" s="80" t="s">
        <v>7</v>
      </c>
      <c r="D62" s="80" t="s">
        <v>8</v>
      </c>
      <c r="E62" s="80" t="s">
        <v>9</v>
      </c>
      <c r="F62" s="9" t="s">
        <v>10</v>
      </c>
    </row>
    <row r="63" spans="1:6" x14ac:dyDescent="0.25">
      <c r="A63" s="32" t="s">
        <v>29</v>
      </c>
      <c r="B63" s="33">
        <v>2167365</v>
      </c>
      <c r="C63" s="84">
        <v>0.33310725200061231</v>
      </c>
      <c r="D63" s="84">
        <v>0.48331523820860817</v>
      </c>
      <c r="E63" s="84">
        <v>0.1070818466633715</v>
      </c>
      <c r="F63" s="108">
        <v>6506508</v>
      </c>
    </row>
    <row r="64" spans="1:6" x14ac:dyDescent="0.25">
      <c r="A64" s="148" t="s">
        <v>18</v>
      </c>
      <c r="B64" s="33">
        <v>1269099</v>
      </c>
      <c r="C64" s="84">
        <v>0.32893</v>
      </c>
      <c r="D64" s="84">
        <v>0.4698</v>
      </c>
      <c r="E64" s="84">
        <v>0.10360999999999999</v>
      </c>
      <c r="F64" s="108">
        <v>3858255</v>
      </c>
    </row>
    <row r="65" spans="1:6" x14ac:dyDescent="0.25">
      <c r="A65" s="148" t="s">
        <v>19</v>
      </c>
      <c r="B65" s="33">
        <v>898266</v>
      </c>
      <c r="C65" s="84">
        <v>0.33918999999999999</v>
      </c>
      <c r="D65" s="84">
        <v>0.50241000000000002</v>
      </c>
      <c r="E65" s="84">
        <v>0.11214</v>
      </c>
      <c r="F65" s="108">
        <v>2648253</v>
      </c>
    </row>
    <row r="66" spans="1:6" x14ac:dyDescent="0.25">
      <c r="A66" s="32"/>
      <c r="B66" s="33"/>
      <c r="C66" s="84"/>
      <c r="D66" s="84"/>
      <c r="E66" s="84"/>
      <c r="F66" s="108"/>
    </row>
    <row r="67" spans="1:6" x14ac:dyDescent="0.25">
      <c r="A67" s="32" t="s">
        <v>30</v>
      </c>
      <c r="B67" s="33">
        <v>874878</v>
      </c>
      <c r="C67" s="84">
        <v>0.27898286838208192</v>
      </c>
      <c r="D67" s="84">
        <v>0.38449657860867464</v>
      </c>
      <c r="E67" s="84">
        <v>6.1593511834987485E-2</v>
      </c>
      <c r="F67" s="108">
        <v>3135956</v>
      </c>
    </row>
    <row r="68" spans="1:6" x14ac:dyDescent="0.25">
      <c r="A68" s="148" t="s">
        <v>18</v>
      </c>
      <c r="B68" s="33">
        <v>582515</v>
      </c>
      <c r="C68" s="84">
        <v>0.27981</v>
      </c>
      <c r="D68" s="84">
        <v>0.39511000000000002</v>
      </c>
      <c r="E68" s="84">
        <v>6.6350000000000006E-2</v>
      </c>
      <c r="F68" s="108">
        <v>2081812</v>
      </c>
    </row>
    <row r="69" spans="1:6" x14ac:dyDescent="0.25">
      <c r="A69" s="148" t="s">
        <v>19</v>
      </c>
      <c r="B69" s="33">
        <v>292363</v>
      </c>
      <c r="C69" s="84">
        <v>0.27734999999999999</v>
      </c>
      <c r="D69" s="84">
        <v>0.36335000000000001</v>
      </c>
      <c r="E69" s="84">
        <v>5.2200000000000003E-2</v>
      </c>
      <c r="F69" s="108">
        <v>1054144</v>
      </c>
    </row>
    <row r="70" spans="1:6" x14ac:dyDescent="0.25">
      <c r="A70" s="32"/>
      <c r="B70" s="33"/>
      <c r="C70" s="84"/>
      <c r="D70" s="84"/>
      <c r="E70" s="84"/>
      <c r="F70" s="108"/>
    </row>
    <row r="71" spans="1:6" x14ac:dyDescent="0.25">
      <c r="A71" s="32" t="s">
        <v>31</v>
      </c>
      <c r="B71" s="33">
        <v>2423463</v>
      </c>
      <c r="C71" s="84">
        <v>0.28574125254087807</v>
      </c>
      <c r="D71" s="84">
        <v>0.42957801825321862</v>
      </c>
      <c r="E71" s="84">
        <v>7.5096890245857945E-2</v>
      </c>
      <c r="F71" s="108">
        <v>8481320</v>
      </c>
    </row>
    <row r="72" spans="1:6" x14ac:dyDescent="0.25">
      <c r="A72" s="148" t="s">
        <v>32</v>
      </c>
      <c r="B72" s="33">
        <v>827262</v>
      </c>
      <c r="C72" s="84">
        <v>0.22736000000000001</v>
      </c>
      <c r="D72" s="84">
        <v>0.39489000000000002</v>
      </c>
      <c r="E72" s="84">
        <v>5.5690000000000003E-2</v>
      </c>
      <c r="F72" s="108">
        <v>3638621</v>
      </c>
    </row>
    <row r="73" spans="1:6" x14ac:dyDescent="0.25">
      <c r="A73" s="148" t="s">
        <v>18</v>
      </c>
      <c r="B73" s="33">
        <v>852449</v>
      </c>
      <c r="C73" s="84">
        <v>0.31624999999999998</v>
      </c>
      <c r="D73" s="84">
        <v>0.44174999999999998</v>
      </c>
      <c r="E73" s="84">
        <v>8.6690000000000003E-2</v>
      </c>
      <c r="F73" s="108">
        <v>2695462</v>
      </c>
    </row>
    <row r="74" spans="1:6" x14ac:dyDescent="0.25">
      <c r="A74" s="148" t="s">
        <v>19</v>
      </c>
      <c r="B74" s="33">
        <v>743752</v>
      </c>
      <c r="C74" s="84">
        <v>0.34638000000000002</v>
      </c>
      <c r="D74" s="84">
        <v>0.45421</v>
      </c>
      <c r="E74" s="84">
        <v>9.3429999999999999E-2</v>
      </c>
      <c r="F74" s="108">
        <v>2147237</v>
      </c>
    </row>
    <row r="75" spans="1:6" x14ac:dyDescent="0.25">
      <c r="A75" s="32"/>
      <c r="B75" s="33"/>
      <c r="C75" s="84"/>
      <c r="D75" s="84"/>
      <c r="E75" s="84"/>
      <c r="F75" s="108"/>
    </row>
    <row r="76" spans="1:6" x14ac:dyDescent="0.25">
      <c r="A76" s="32" t="s">
        <v>33</v>
      </c>
      <c r="B76" s="33">
        <v>748989</v>
      </c>
      <c r="C76" s="84">
        <v>0.23390957965924902</v>
      </c>
      <c r="D76" s="84">
        <v>0.44209541870441355</v>
      </c>
      <c r="E76" s="84">
        <v>6.6847903867684549E-2</v>
      </c>
      <c r="F76" s="108">
        <v>3202045</v>
      </c>
    </row>
    <row r="77" spans="1:6" x14ac:dyDescent="0.25">
      <c r="A77" s="148" t="s">
        <v>18</v>
      </c>
      <c r="B77" s="33">
        <v>574023</v>
      </c>
      <c r="C77" s="84">
        <v>0.22792999999999999</v>
      </c>
      <c r="D77" s="84">
        <v>0.43219999999999997</v>
      </c>
      <c r="E77" s="84">
        <v>6.2359999999999999E-2</v>
      </c>
      <c r="F77" s="108">
        <v>2518388</v>
      </c>
    </row>
    <row r="78" spans="1:6" x14ac:dyDescent="0.25">
      <c r="A78" s="148" t="s">
        <v>19</v>
      </c>
      <c r="B78" s="33">
        <v>174966</v>
      </c>
      <c r="C78" s="84">
        <v>0.25592999999999999</v>
      </c>
      <c r="D78" s="84">
        <v>0.47455999999999998</v>
      </c>
      <c r="E78" s="84">
        <v>8.3379999999999996E-2</v>
      </c>
      <c r="F78" s="108">
        <v>683657</v>
      </c>
    </row>
    <row r="79" spans="1:6" x14ac:dyDescent="0.25">
      <c r="A79" s="32"/>
      <c r="B79" s="33"/>
      <c r="C79" s="84"/>
      <c r="D79" s="84"/>
      <c r="E79" s="84"/>
      <c r="F79" s="108"/>
    </row>
    <row r="80" spans="1:6" x14ac:dyDescent="0.25">
      <c r="A80" s="32" t="s">
        <v>34</v>
      </c>
      <c r="B80" s="33">
        <v>844321</v>
      </c>
      <c r="C80" s="84">
        <v>0.22670547119088968</v>
      </c>
      <c r="D80" s="84">
        <v>0.40504395119865544</v>
      </c>
      <c r="E80" s="84">
        <v>5.7133626507259873E-2</v>
      </c>
      <c r="F80" s="108">
        <v>3724308</v>
      </c>
    </row>
    <row r="81" spans="1:6" x14ac:dyDescent="0.25">
      <c r="A81" s="148" t="s">
        <v>18</v>
      </c>
      <c r="B81" s="33">
        <v>678318</v>
      </c>
      <c r="C81" s="84">
        <v>0.22541</v>
      </c>
      <c r="D81" s="84">
        <v>0.40155999999999997</v>
      </c>
      <c r="E81" s="84">
        <v>5.5879999999999999E-2</v>
      </c>
      <c r="F81" s="108">
        <v>3009317</v>
      </c>
    </row>
    <row r="82" spans="1:6" x14ac:dyDescent="0.25">
      <c r="A82" s="148" t="s">
        <v>19</v>
      </c>
      <c r="B82" s="33">
        <v>166003</v>
      </c>
      <c r="C82" s="84">
        <v>0.23216999999999999</v>
      </c>
      <c r="D82" s="84">
        <v>0.41927999999999999</v>
      </c>
      <c r="E82" s="84">
        <v>6.241E-2</v>
      </c>
      <c r="F82" s="108">
        <v>714991</v>
      </c>
    </row>
    <row r="83" spans="1:6" x14ac:dyDescent="0.25">
      <c r="A83" s="32"/>
      <c r="B83" s="33"/>
      <c r="C83" s="84"/>
      <c r="D83" s="84"/>
      <c r="E83" s="84"/>
      <c r="F83" s="108"/>
    </row>
    <row r="84" spans="1:6" x14ac:dyDescent="0.25">
      <c r="A84" s="32" t="s">
        <v>35</v>
      </c>
      <c r="B84" s="33">
        <v>2773673</v>
      </c>
      <c r="C84" s="84">
        <v>0.33743349988016902</v>
      </c>
      <c r="D84" s="84">
        <v>0.44885951423617704</v>
      </c>
      <c r="E84" s="84">
        <v>9.7022339402742866E-2</v>
      </c>
      <c r="F84" s="108">
        <v>8219910</v>
      </c>
    </row>
    <row r="85" spans="1:6" x14ac:dyDescent="0.25">
      <c r="A85" s="148" t="s">
        <v>36</v>
      </c>
      <c r="B85" s="33">
        <v>1348862</v>
      </c>
      <c r="C85" s="84">
        <v>0.41110000000000002</v>
      </c>
      <c r="D85" s="84">
        <v>0.43770999999999999</v>
      </c>
      <c r="E85" s="84">
        <v>0.1142</v>
      </c>
      <c r="F85" s="108">
        <v>3281080</v>
      </c>
    </row>
    <row r="86" spans="1:6" x14ac:dyDescent="0.25">
      <c r="A86" s="148" t="s">
        <v>18</v>
      </c>
      <c r="B86" s="33">
        <v>1045675</v>
      </c>
      <c r="C86" s="84">
        <v>0.30137999999999998</v>
      </c>
      <c r="D86" s="84">
        <v>0.44358999999999998</v>
      </c>
      <c r="E86" s="84">
        <v>8.6139999999999994E-2</v>
      </c>
      <c r="F86" s="108">
        <v>3469586</v>
      </c>
    </row>
    <row r="87" spans="1:6" x14ac:dyDescent="0.25">
      <c r="A87" s="148" t="s">
        <v>19</v>
      </c>
      <c r="B87" s="33">
        <v>379136</v>
      </c>
      <c r="C87" s="84">
        <v>0.25805</v>
      </c>
      <c r="D87" s="84">
        <v>0.50305999999999995</v>
      </c>
      <c r="E87" s="84">
        <v>8.4360000000000004E-2</v>
      </c>
      <c r="F87" s="108">
        <v>1469244</v>
      </c>
    </row>
    <row r="88" spans="1:6" x14ac:dyDescent="0.25">
      <c r="A88" s="32"/>
      <c r="B88" s="33"/>
      <c r="C88" s="84"/>
      <c r="D88" s="84"/>
      <c r="E88" s="84"/>
      <c r="F88" s="108"/>
    </row>
    <row r="89" spans="1:6" x14ac:dyDescent="0.25">
      <c r="A89" s="32" t="s">
        <v>37</v>
      </c>
      <c r="B89" s="33">
        <v>915487</v>
      </c>
      <c r="C89" s="84">
        <v>0.30322984950245419</v>
      </c>
      <c r="D89" s="84">
        <v>0.446637915699513</v>
      </c>
      <c r="E89" s="84">
        <v>8.7595957164987553E-2</v>
      </c>
      <c r="F89" s="108">
        <v>3019119</v>
      </c>
    </row>
    <row r="90" spans="1:6" x14ac:dyDescent="0.25">
      <c r="A90" s="148" t="s">
        <v>18</v>
      </c>
      <c r="B90" s="33">
        <v>673240</v>
      </c>
      <c r="C90" s="84">
        <v>0.30993999999999999</v>
      </c>
      <c r="D90" s="84">
        <v>0.45306000000000002</v>
      </c>
      <c r="E90" s="84">
        <v>9.3030000000000002E-2</v>
      </c>
      <c r="F90" s="108">
        <v>2172138</v>
      </c>
    </row>
    <row r="91" spans="1:6" x14ac:dyDescent="0.25">
      <c r="A91" s="148" t="s">
        <v>19</v>
      </c>
      <c r="B91" s="33">
        <v>242247</v>
      </c>
      <c r="C91" s="84">
        <v>0.28600999999999999</v>
      </c>
      <c r="D91" s="84">
        <v>0.42879</v>
      </c>
      <c r="E91" s="84">
        <v>7.3660000000000003E-2</v>
      </c>
      <c r="F91" s="108">
        <v>846981</v>
      </c>
    </row>
    <row r="92" spans="1:6" x14ac:dyDescent="0.25">
      <c r="A92" s="32"/>
      <c r="B92" s="33"/>
      <c r="C92" s="84"/>
      <c r="D92" s="84"/>
      <c r="E92" s="84"/>
      <c r="F92" s="108"/>
    </row>
    <row r="93" spans="1:6" x14ac:dyDescent="0.25">
      <c r="A93" s="32" t="s">
        <v>38</v>
      </c>
      <c r="B93" s="33">
        <v>405230</v>
      </c>
      <c r="C93" s="84">
        <v>0.19540278105273412</v>
      </c>
      <c r="D93" s="84">
        <v>0.39726708614860695</v>
      </c>
      <c r="E93" s="84">
        <v>4.6670479607911784E-2</v>
      </c>
      <c r="F93" s="108">
        <v>2073819</v>
      </c>
    </row>
    <row r="94" spans="1:6" x14ac:dyDescent="0.25">
      <c r="A94" s="148" t="s">
        <v>18</v>
      </c>
      <c r="B94" s="33">
        <v>300842</v>
      </c>
      <c r="C94" s="84">
        <v>0.19549</v>
      </c>
      <c r="D94" s="84">
        <v>0.38863999999999999</v>
      </c>
      <c r="E94" s="84">
        <v>4.6330000000000003E-2</v>
      </c>
      <c r="F94" s="108">
        <v>1538900</v>
      </c>
    </row>
    <row r="95" spans="1:6" x14ac:dyDescent="0.25">
      <c r="A95" s="148" t="s">
        <v>19</v>
      </c>
      <c r="B95" s="33">
        <v>104388</v>
      </c>
      <c r="C95" s="84">
        <v>0.19514999999999999</v>
      </c>
      <c r="D95" s="84">
        <v>0.42213000000000001</v>
      </c>
      <c r="E95" s="84">
        <v>4.7649999999999998E-2</v>
      </c>
      <c r="F95" s="108">
        <v>534919</v>
      </c>
    </row>
    <row r="96" spans="1:6" x14ac:dyDescent="0.25">
      <c r="A96" s="32"/>
      <c r="B96" s="33"/>
      <c r="C96" s="84"/>
      <c r="D96" s="84"/>
      <c r="E96" s="84"/>
      <c r="F96" s="108"/>
    </row>
    <row r="97" spans="1:6" x14ac:dyDescent="0.25">
      <c r="A97" s="32" t="s">
        <v>39</v>
      </c>
      <c r="B97" s="33">
        <v>3645028</v>
      </c>
      <c r="C97" s="84">
        <v>0.27471206327146769</v>
      </c>
      <c r="D97" s="84">
        <v>0.45359718499281765</v>
      </c>
      <c r="E97" s="84">
        <v>7.9253172630899857E-2</v>
      </c>
      <c r="F97" s="108">
        <v>13268540</v>
      </c>
    </row>
    <row r="98" spans="1:6" x14ac:dyDescent="0.25">
      <c r="A98" s="148" t="s">
        <v>40</v>
      </c>
      <c r="B98" s="33">
        <v>949976</v>
      </c>
      <c r="C98" s="84">
        <v>0.27184999999999998</v>
      </c>
      <c r="D98" s="84">
        <v>0.42727999999999999</v>
      </c>
      <c r="E98" s="84">
        <v>7.1410000000000001E-2</v>
      </c>
      <c r="F98" s="108">
        <v>3494530</v>
      </c>
    </row>
    <row r="99" spans="1:6" x14ac:dyDescent="0.25">
      <c r="A99" s="148" t="s">
        <v>18</v>
      </c>
      <c r="B99" s="33">
        <v>1612835</v>
      </c>
      <c r="C99" s="84">
        <v>0.25541999999999998</v>
      </c>
      <c r="D99" s="84">
        <v>0.44335000000000002</v>
      </c>
      <c r="E99" s="84">
        <v>7.2260000000000005E-2</v>
      </c>
      <c r="F99" s="108">
        <v>6314489</v>
      </c>
    </row>
    <row r="100" spans="1:6" x14ac:dyDescent="0.25">
      <c r="A100" s="148" t="s">
        <v>19</v>
      </c>
      <c r="B100" s="33">
        <v>1082217</v>
      </c>
      <c r="C100" s="84">
        <v>0.31281999999999999</v>
      </c>
      <c r="D100" s="84">
        <v>0.49197000000000002</v>
      </c>
      <c r="E100" s="84">
        <v>9.9940000000000001E-2</v>
      </c>
      <c r="F100" s="108">
        <v>3459521</v>
      </c>
    </row>
    <row r="101" spans="1:6" x14ac:dyDescent="0.25">
      <c r="A101" s="32"/>
      <c r="B101" s="33"/>
      <c r="C101" s="84"/>
      <c r="D101" s="84"/>
      <c r="E101" s="84"/>
      <c r="F101" s="108"/>
    </row>
    <row r="102" spans="1:6" x14ac:dyDescent="0.25">
      <c r="A102" s="136" t="s">
        <v>41</v>
      </c>
      <c r="B102" s="137">
        <v>14798434</v>
      </c>
      <c r="C102" s="138">
        <v>0.28661624850321582</v>
      </c>
      <c r="D102" s="138">
        <v>0.44371762468853121</v>
      </c>
      <c r="E102" s="138">
        <v>8.0647917057844021E-2</v>
      </c>
      <c r="F102" s="139">
        <v>51631525</v>
      </c>
    </row>
    <row r="103" spans="1:6" x14ac:dyDescent="0.25">
      <c r="A103" s="149" t="s">
        <v>17</v>
      </c>
      <c r="B103" s="137">
        <v>3126100</v>
      </c>
      <c r="C103" s="138">
        <v>0.30017578830352426</v>
      </c>
      <c r="D103" s="138">
        <v>0.42320898962925046</v>
      </c>
      <c r="E103" s="138">
        <v>7.9398903941155147E-2</v>
      </c>
      <c r="F103" s="139">
        <v>10414231</v>
      </c>
    </row>
    <row r="104" spans="1:6" x14ac:dyDescent="0.25">
      <c r="A104" s="149" t="s">
        <v>18</v>
      </c>
      <c r="B104" s="137">
        <v>7588996</v>
      </c>
      <c r="C104" s="138">
        <v>0.2743835703558134</v>
      </c>
      <c r="D104" s="138">
        <v>0.43803770539080522</v>
      </c>
      <c r="E104" s="138">
        <v>7.6840647255239078E-2</v>
      </c>
      <c r="F104" s="139">
        <v>27658347</v>
      </c>
    </row>
    <row r="105" spans="1:6" ht="15.75" thickBot="1" x14ac:dyDescent="0.3">
      <c r="A105" s="150" t="s">
        <v>19</v>
      </c>
      <c r="B105" s="54">
        <v>4083338</v>
      </c>
      <c r="C105" s="140">
        <v>0.30115450705722208</v>
      </c>
      <c r="D105" s="140">
        <v>0.46997480175532863</v>
      </c>
      <c r="E105" s="140">
        <v>8.9373543055371471E-2</v>
      </c>
      <c r="F105" s="141">
        <v>13558947</v>
      </c>
    </row>
    <row r="106" spans="1:6" x14ac:dyDescent="0.25">
      <c r="A106" s="96"/>
      <c r="B106" s="114"/>
      <c r="C106" s="100"/>
      <c r="D106" s="100"/>
      <c r="E106" s="100"/>
      <c r="F106" s="110"/>
    </row>
    <row r="107" spans="1:6" ht="15.75" thickBot="1" x14ac:dyDescent="0.3">
      <c r="A107" s="46"/>
      <c r="B107" s="47"/>
      <c r="C107" s="85"/>
      <c r="D107" s="85"/>
      <c r="E107" s="85"/>
      <c r="F107" s="109"/>
    </row>
    <row r="108" spans="1:6" x14ac:dyDescent="0.25">
      <c r="A108" s="5" t="s">
        <v>66</v>
      </c>
      <c r="B108" s="6" t="s">
        <v>2</v>
      </c>
      <c r="C108" s="79" t="s">
        <v>3</v>
      </c>
      <c r="D108" s="79" t="s">
        <v>4</v>
      </c>
      <c r="E108" s="79" t="s">
        <v>5</v>
      </c>
      <c r="F108" s="6" t="s">
        <v>6</v>
      </c>
    </row>
    <row r="109" spans="1:6" x14ac:dyDescent="0.25">
      <c r="A109" s="8"/>
      <c r="B109" s="9" t="s">
        <v>7</v>
      </c>
      <c r="C109" s="80" t="s">
        <v>7</v>
      </c>
      <c r="D109" s="80" t="s">
        <v>8</v>
      </c>
      <c r="E109" s="80" t="s">
        <v>9</v>
      </c>
      <c r="F109" s="9" t="s">
        <v>10</v>
      </c>
    </row>
    <row r="110" spans="1:6" x14ac:dyDescent="0.25">
      <c r="A110" s="32" t="s">
        <v>42</v>
      </c>
      <c r="B110" s="33">
        <v>2106000</v>
      </c>
      <c r="C110" s="84">
        <v>0.11073222975118426</v>
      </c>
      <c r="D110" s="84">
        <v>0.42574430344729347</v>
      </c>
      <c r="E110" s="84">
        <v>3.101590848722581E-2</v>
      </c>
      <c r="F110" s="108">
        <v>19018853</v>
      </c>
    </row>
    <row r="111" spans="1:6" x14ac:dyDescent="0.25">
      <c r="A111" s="148" t="s">
        <v>43</v>
      </c>
      <c r="B111" s="33">
        <v>681077</v>
      </c>
      <c r="C111" s="84">
        <v>0.14691000000000001</v>
      </c>
      <c r="D111" s="84">
        <v>0.38229999999999997</v>
      </c>
      <c r="E111" s="84">
        <v>3.363E-2</v>
      </c>
      <c r="F111" s="108">
        <v>4636058</v>
      </c>
    </row>
    <row r="112" spans="1:6" x14ac:dyDescent="0.25">
      <c r="A112" s="148" t="s">
        <v>18</v>
      </c>
      <c r="B112" s="33">
        <v>1145821</v>
      </c>
      <c r="C112" s="84">
        <v>9.9989999999999996E-2</v>
      </c>
      <c r="D112" s="84">
        <v>0.43737999999999999</v>
      </c>
      <c r="E112" s="84">
        <v>2.9839999999999998E-2</v>
      </c>
      <c r="F112" s="108">
        <v>11459764</v>
      </c>
    </row>
    <row r="113" spans="1:6" x14ac:dyDescent="0.25">
      <c r="A113" s="148" t="s">
        <v>19</v>
      </c>
      <c r="B113" s="33">
        <v>279102</v>
      </c>
      <c r="C113" s="84">
        <v>9.5479999999999995E-2</v>
      </c>
      <c r="D113" s="84">
        <v>0.48398999999999998</v>
      </c>
      <c r="E113" s="84">
        <v>3.1480000000000001E-2</v>
      </c>
      <c r="F113" s="108">
        <v>2923031</v>
      </c>
    </row>
    <row r="114" spans="1:6" x14ac:dyDescent="0.25">
      <c r="A114" s="32"/>
      <c r="B114" s="33"/>
      <c r="C114" s="84"/>
      <c r="D114" s="84"/>
      <c r="E114" s="84"/>
      <c r="F114" s="108"/>
    </row>
    <row r="115" spans="1:6" x14ac:dyDescent="0.25">
      <c r="A115" s="32" t="s">
        <v>44</v>
      </c>
      <c r="B115" s="33">
        <v>304619</v>
      </c>
      <c r="C115" s="84">
        <v>9.0324656262879943E-2</v>
      </c>
      <c r="D115" s="84">
        <v>0.45341846913685624</v>
      </c>
      <c r="E115" s="84">
        <v>2.9006402260644215E-2</v>
      </c>
      <c r="F115" s="108">
        <v>3372490</v>
      </c>
    </row>
    <row r="116" spans="1:6" x14ac:dyDescent="0.25">
      <c r="A116" s="148" t="s">
        <v>18</v>
      </c>
      <c r="B116" s="33">
        <v>280375</v>
      </c>
      <c r="C116" s="84">
        <v>9.7960000000000005E-2</v>
      </c>
      <c r="D116" s="84">
        <v>0.46927000000000002</v>
      </c>
      <c r="E116" s="84">
        <v>3.3020000000000001E-2</v>
      </c>
      <c r="F116" s="108">
        <v>2862282</v>
      </c>
    </row>
    <row r="117" spans="1:6" x14ac:dyDescent="0.25">
      <c r="A117" s="148" t="s">
        <v>19</v>
      </c>
      <c r="B117" s="33">
        <v>24244</v>
      </c>
      <c r="C117" s="84">
        <v>4.752E-2</v>
      </c>
      <c r="D117" s="84">
        <v>0.27010000000000001</v>
      </c>
      <c r="E117" s="84">
        <v>6.4900000000000001E-3</v>
      </c>
      <c r="F117" s="108">
        <v>510208</v>
      </c>
    </row>
    <row r="118" spans="1:6" x14ac:dyDescent="0.25">
      <c r="A118" s="32"/>
      <c r="B118" s="33"/>
      <c r="C118" s="84"/>
      <c r="D118" s="84"/>
      <c r="E118" s="84"/>
      <c r="F118" s="108"/>
    </row>
    <row r="119" spans="1:6" x14ac:dyDescent="0.25">
      <c r="A119" s="32" t="s">
        <v>45</v>
      </c>
      <c r="B119" s="33">
        <v>2780249</v>
      </c>
      <c r="C119" s="84">
        <v>0.19174868936335618</v>
      </c>
      <c r="D119" s="84">
        <v>0.3795156447174336</v>
      </c>
      <c r="E119" s="84">
        <v>4.3356313242261323E-2</v>
      </c>
      <c r="F119" s="108">
        <v>14499442</v>
      </c>
    </row>
    <row r="120" spans="1:6" x14ac:dyDescent="0.25">
      <c r="A120" s="148" t="s">
        <v>46</v>
      </c>
      <c r="B120" s="33">
        <v>2332358</v>
      </c>
      <c r="C120" s="84">
        <v>0.22167000000000001</v>
      </c>
      <c r="D120" s="84">
        <v>0.37787999999999999</v>
      </c>
      <c r="E120" s="84">
        <v>4.8649999999999999E-2</v>
      </c>
      <c r="F120" s="108">
        <v>10521788</v>
      </c>
    </row>
    <row r="121" spans="1:6" x14ac:dyDescent="0.25">
      <c r="A121" s="148" t="s">
        <v>18</v>
      </c>
      <c r="B121" s="33">
        <v>412720</v>
      </c>
      <c r="C121" s="84">
        <v>0.11513</v>
      </c>
      <c r="D121" s="84">
        <v>0.38901000000000002</v>
      </c>
      <c r="E121" s="84">
        <v>3.0009999999999998E-2</v>
      </c>
      <c r="F121" s="108">
        <v>3584867</v>
      </c>
    </row>
    <row r="122" spans="1:6" x14ac:dyDescent="0.25">
      <c r="A122" s="148" t="s">
        <v>19</v>
      </c>
      <c r="B122" s="33">
        <v>35171</v>
      </c>
      <c r="C122" s="84">
        <v>8.9539999999999995E-2</v>
      </c>
      <c r="D122" s="84">
        <v>0.37657000000000002</v>
      </c>
      <c r="E122" s="84">
        <v>2.3359999999999999E-2</v>
      </c>
      <c r="F122" s="108">
        <v>392787</v>
      </c>
    </row>
    <row r="123" spans="1:6" x14ac:dyDescent="0.25">
      <c r="A123" s="32"/>
      <c r="B123" s="33"/>
      <c r="C123" s="84"/>
      <c r="D123" s="84"/>
      <c r="E123" s="84"/>
      <c r="F123" s="108"/>
    </row>
    <row r="124" spans="1:6" x14ac:dyDescent="0.25">
      <c r="A124" s="32" t="s">
        <v>47</v>
      </c>
      <c r="B124" s="33">
        <v>6196712</v>
      </c>
      <c r="C124" s="84">
        <v>0.15761966908149425</v>
      </c>
      <c r="D124" s="84">
        <v>0.38339951455223353</v>
      </c>
      <c r="E124" s="84">
        <v>3.6377641859462344E-2</v>
      </c>
      <c r="F124" s="108">
        <v>39314332</v>
      </c>
    </row>
    <row r="125" spans="1:6" x14ac:dyDescent="0.25">
      <c r="A125" s="148" t="s">
        <v>46</v>
      </c>
      <c r="B125" s="33">
        <v>4192283</v>
      </c>
      <c r="C125" s="84">
        <v>0.22536999999999999</v>
      </c>
      <c r="D125" s="84">
        <v>0.38245000000000001</v>
      </c>
      <c r="E125" s="84">
        <v>4.9599999999999998E-2</v>
      </c>
      <c r="F125" s="108">
        <v>18601958</v>
      </c>
    </row>
    <row r="126" spans="1:6" x14ac:dyDescent="0.25">
      <c r="A126" s="148" t="s">
        <v>18</v>
      </c>
      <c r="B126" s="33">
        <v>1942009</v>
      </c>
      <c r="C126" s="84">
        <v>9.8830000000000001E-2</v>
      </c>
      <c r="D126" s="84">
        <v>0.38283</v>
      </c>
      <c r="E126" s="84">
        <v>2.4740000000000002E-2</v>
      </c>
      <c r="F126" s="108">
        <v>19650050</v>
      </c>
    </row>
    <row r="127" spans="1:6" x14ac:dyDescent="0.25">
      <c r="A127" s="148" t="s">
        <v>19</v>
      </c>
      <c r="B127" s="33">
        <v>62420</v>
      </c>
      <c r="C127" s="84">
        <v>5.876E-2</v>
      </c>
      <c r="D127" s="84">
        <v>0.46489000000000003</v>
      </c>
      <c r="E127" s="84">
        <v>2.0109999999999999E-2</v>
      </c>
      <c r="F127" s="108">
        <v>1062324</v>
      </c>
    </row>
    <row r="128" spans="1:6" x14ac:dyDescent="0.25">
      <c r="A128" s="32"/>
      <c r="B128" s="33"/>
      <c r="C128" s="84"/>
      <c r="D128" s="84"/>
      <c r="E128" s="84"/>
      <c r="F128" s="108"/>
    </row>
    <row r="129" spans="1:6" x14ac:dyDescent="0.25">
      <c r="A129" s="32" t="s">
        <v>67</v>
      </c>
      <c r="B129" s="33">
        <v>2410619</v>
      </c>
      <c r="C129" s="84">
        <v>0.10765852677974698</v>
      </c>
      <c r="D129" s="84">
        <v>0.42924136236792293</v>
      </c>
      <c r="E129" s="84">
        <v>3.0713245102806031E-2</v>
      </c>
      <c r="F129" s="108">
        <v>22391343</v>
      </c>
    </row>
    <row r="130" spans="1:6" x14ac:dyDescent="0.25">
      <c r="A130" s="148" t="s">
        <v>43</v>
      </c>
      <c r="B130" s="33">
        <v>681077</v>
      </c>
      <c r="C130" s="84">
        <v>0.1469086452326524</v>
      </c>
      <c r="D130" s="84">
        <v>0.38229999999999997</v>
      </c>
      <c r="E130" s="84">
        <v>3.363E-2</v>
      </c>
      <c r="F130" s="108">
        <v>4636058</v>
      </c>
    </row>
    <row r="131" spans="1:6" x14ac:dyDescent="0.25">
      <c r="A131" s="148" t="s">
        <v>18</v>
      </c>
      <c r="B131" s="33">
        <v>1426196</v>
      </c>
      <c r="C131" s="84">
        <v>9.9580464969879309E-2</v>
      </c>
      <c r="D131" s="84">
        <v>0.44364923560997227</v>
      </c>
      <c r="E131" s="84">
        <v>3.0475527686477197E-2</v>
      </c>
      <c r="F131" s="108">
        <v>14322046</v>
      </c>
    </row>
    <row r="132" spans="1:6" x14ac:dyDescent="0.25">
      <c r="A132" s="148" t="s">
        <v>19</v>
      </c>
      <c r="B132" s="33">
        <v>303346</v>
      </c>
      <c r="C132" s="84">
        <v>8.8355631518807751E-2</v>
      </c>
      <c r="D132" s="84">
        <v>0.46689549682540721</v>
      </c>
      <c r="E132" s="84">
        <v>2.7766277209364105E-2</v>
      </c>
      <c r="F132" s="108">
        <v>3433239</v>
      </c>
    </row>
    <row r="133" spans="1:6" x14ac:dyDescent="0.25">
      <c r="A133" s="32"/>
      <c r="B133" s="33"/>
      <c r="C133" s="84"/>
      <c r="D133" s="84"/>
      <c r="E133" s="84"/>
      <c r="F133" s="108"/>
    </row>
    <row r="134" spans="1:6" x14ac:dyDescent="0.25">
      <c r="A134" s="136" t="s">
        <v>48</v>
      </c>
      <c r="B134" s="137">
        <v>11387580</v>
      </c>
      <c r="C134" s="138">
        <v>0.14943327230899731</v>
      </c>
      <c r="D134" s="138">
        <v>0.39215546657323153</v>
      </c>
      <c r="E134" s="138">
        <v>3.6041094778058017E-2</v>
      </c>
      <c r="F134" s="139">
        <v>76205117</v>
      </c>
    </row>
    <row r="135" spans="1:6" x14ac:dyDescent="0.25">
      <c r="A135" s="149" t="s">
        <v>17</v>
      </c>
      <c r="B135" s="137">
        <v>7205718</v>
      </c>
      <c r="C135" s="138">
        <v>0.21344075338826018</v>
      </c>
      <c r="D135" s="138">
        <v>0.38095659745357785</v>
      </c>
      <c r="E135" s="138">
        <v>4.7110840262579723E-2</v>
      </c>
      <c r="F135" s="139">
        <v>33759804</v>
      </c>
    </row>
    <row r="136" spans="1:6" x14ac:dyDescent="0.25">
      <c r="A136" s="149" t="s">
        <v>18</v>
      </c>
      <c r="B136" s="137">
        <v>3780925</v>
      </c>
      <c r="C136" s="138">
        <v>0.1006717449438071</v>
      </c>
      <c r="D136" s="138">
        <v>0.40644611514378098</v>
      </c>
      <c r="E136" s="138">
        <v>2.7430226588608882E-2</v>
      </c>
      <c r="F136" s="139">
        <v>37556963</v>
      </c>
    </row>
    <row r="137" spans="1:6" ht="15.75" thickBot="1" x14ac:dyDescent="0.3">
      <c r="A137" s="150" t="s">
        <v>19</v>
      </c>
      <c r="B137" s="54">
        <v>400937</v>
      </c>
      <c r="C137" s="140">
        <v>8.2018881626724757E-2</v>
      </c>
      <c r="D137" s="140">
        <v>0.4586597361929679</v>
      </c>
      <c r="E137" s="140">
        <v>2.5748382533983861E-2</v>
      </c>
      <c r="F137" s="141">
        <v>4888350</v>
      </c>
    </row>
    <row r="138" spans="1:6" x14ac:dyDescent="0.25">
      <c r="A138" s="32"/>
      <c r="B138" s="33"/>
      <c r="C138" s="84"/>
      <c r="D138" s="84"/>
      <c r="E138" s="84"/>
      <c r="F138" s="108"/>
    </row>
    <row r="139" spans="1:6" ht="15.75" thickBot="1" x14ac:dyDescent="0.3">
      <c r="A139" s="46"/>
      <c r="B139" s="47"/>
      <c r="C139" s="85"/>
      <c r="D139" s="85"/>
      <c r="E139" s="85"/>
      <c r="F139" s="109"/>
    </row>
    <row r="140" spans="1:6" x14ac:dyDescent="0.25">
      <c r="A140" s="5" t="s">
        <v>68</v>
      </c>
      <c r="B140" s="6" t="s">
        <v>2</v>
      </c>
      <c r="C140" s="79" t="s">
        <v>3</v>
      </c>
      <c r="D140" s="79" t="s">
        <v>4</v>
      </c>
      <c r="E140" s="79" t="s">
        <v>5</v>
      </c>
      <c r="F140" s="6" t="s">
        <v>6</v>
      </c>
    </row>
    <row r="141" spans="1:6" x14ac:dyDescent="0.25">
      <c r="A141" s="8"/>
      <c r="B141" s="9" t="s">
        <v>7</v>
      </c>
      <c r="C141" s="80" t="s">
        <v>7</v>
      </c>
      <c r="D141" s="80" t="s">
        <v>8</v>
      </c>
      <c r="E141" s="80" t="s">
        <v>9</v>
      </c>
      <c r="F141" s="9" t="s">
        <v>10</v>
      </c>
    </row>
    <row r="142" spans="1:6" x14ac:dyDescent="0.25">
      <c r="A142" s="32" t="s">
        <v>49</v>
      </c>
      <c r="B142" s="33">
        <v>666365</v>
      </c>
      <c r="C142" s="84">
        <v>6.4590248628330182E-2</v>
      </c>
      <c r="D142" s="84">
        <v>0.43421185350371039</v>
      </c>
      <c r="E142" s="84">
        <v>2.0057632855908395E-2</v>
      </c>
      <c r="F142" s="108">
        <v>10316805</v>
      </c>
    </row>
    <row r="143" spans="1:6" x14ac:dyDescent="0.25">
      <c r="A143" s="148" t="s">
        <v>50</v>
      </c>
      <c r="B143" s="33">
        <v>273695</v>
      </c>
      <c r="C143" s="84">
        <v>8.7809999999999999E-2</v>
      </c>
      <c r="D143" s="84">
        <v>0.38957000000000003</v>
      </c>
      <c r="E143" s="84">
        <v>2.3127999999999999E-2</v>
      </c>
      <c r="F143" s="108">
        <v>3116817</v>
      </c>
    </row>
    <row r="144" spans="1:6" x14ac:dyDescent="0.25">
      <c r="A144" s="148" t="s">
        <v>18</v>
      </c>
      <c r="B144" s="33">
        <v>320219</v>
      </c>
      <c r="C144" s="84">
        <v>5.2859999999999997E-2</v>
      </c>
      <c r="D144" s="84">
        <v>0.45812999999999998</v>
      </c>
      <c r="E144" s="84">
        <v>1.7979999999999999E-2</v>
      </c>
      <c r="F144" s="108">
        <v>6058217</v>
      </c>
    </row>
    <row r="145" spans="1:6" x14ac:dyDescent="0.25">
      <c r="A145" s="148" t="s">
        <v>19</v>
      </c>
      <c r="B145" s="33">
        <v>72451</v>
      </c>
      <c r="C145" s="84">
        <v>6.3450000000000006E-2</v>
      </c>
      <c r="D145" s="84">
        <v>0.49714000000000003</v>
      </c>
      <c r="E145" s="84">
        <v>2.2700000000000001E-2</v>
      </c>
      <c r="F145" s="108">
        <v>1141771</v>
      </c>
    </row>
    <row r="146" spans="1:6" x14ac:dyDescent="0.25">
      <c r="A146" s="32"/>
      <c r="B146" s="33"/>
      <c r="C146" s="84"/>
      <c r="D146" s="84"/>
      <c r="E146" s="84"/>
      <c r="F146" s="108"/>
    </row>
    <row r="147" spans="1:6" x14ac:dyDescent="0.25">
      <c r="A147" s="32" t="s">
        <v>51</v>
      </c>
      <c r="B147" s="33">
        <v>244361</v>
      </c>
      <c r="C147" s="84">
        <v>3.9695065947536322E-2</v>
      </c>
      <c r="D147" s="84">
        <v>0.5344553627624703</v>
      </c>
      <c r="E147" s="84">
        <v>1.763342098722635E-2</v>
      </c>
      <c r="F147" s="108">
        <v>6155954</v>
      </c>
    </row>
    <row r="148" spans="1:6" x14ac:dyDescent="0.25">
      <c r="A148" s="148" t="s">
        <v>18</v>
      </c>
      <c r="B148" s="33">
        <v>172829</v>
      </c>
      <c r="C148" s="84">
        <v>3.3759999999999998E-2</v>
      </c>
      <c r="D148" s="84">
        <v>0.50914000000000004</v>
      </c>
      <c r="E148" s="84">
        <v>1.4152E-2</v>
      </c>
      <c r="F148" s="108">
        <v>5119566</v>
      </c>
    </row>
    <row r="149" spans="1:6" x14ac:dyDescent="0.25">
      <c r="A149" s="148" t="s">
        <v>19</v>
      </c>
      <c r="B149" s="33">
        <v>71532</v>
      </c>
      <c r="C149" s="84">
        <v>6.9019999999999998E-2</v>
      </c>
      <c r="D149" s="84">
        <v>0.59562000000000004</v>
      </c>
      <c r="E149" s="84">
        <v>3.4831000000000001E-2</v>
      </c>
      <c r="F149" s="108">
        <v>1036388</v>
      </c>
    </row>
    <row r="150" spans="1:6" x14ac:dyDescent="0.25">
      <c r="A150" s="32"/>
      <c r="B150" s="33"/>
      <c r="C150" s="84"/>
      <c r="D150" s="84"/>
      <c r="E150" s="84"/>
      <c r="F150" s="108"/>
    </row>
    <row r="151" spans="1:6" x14ac:dyDescent="0.25">
      <c r="A151" s="32" t="s">
        <v>52</v>
      </c>
      <c r="B151" s="33">
        <v>762632</v>
      </c>
      <c r="C151" s="84">
        <v>7.2877152585702071E-2</v>
      </c>
      <c r="D151" s="84">
        <v>0.42472194749236852</v>
      </c>
      <c r="E151" s="84">
        <v>2.1404911622051593E-2</v>
      </c>
      <c r="F151" s="108">
        <v>10464624</v>
      </c>
    </row>
    <row r="152" spans="1:6" x14ac:dyDescent="0.25">
      <c r="A152" s="148" t="s">
        <v>53</v>
      </c>
      <c r="B152" s="33">
        <v>274252</v>
      </c>
      <c r="C152" s="84">
        <v>7.084E-2</v>
      </c>
      <c r="D152" s="84">
        <v>0.42292000000000002</v>
      </c>
      <c r="E152" s="84">
        <v>2.1389999999999999E-2</v>
      </c>
      <c r="F152" s="108">
        <v>3871318</v>
      </c>
    </row>
    <row r="153" spans="1:6" x14ac:dyDescent="0.25">
      <c r="A153" s="148" t="s">
        <v>18</v>
      </c>
      <c r="B153" s="33">
        <v>375618</v>
      </c>
      <c r="C153" s="84">
        <v>7.4260000000000007E-2</v>
      </c>
      <c r="D153" s="84">
        <v>0.44194</v>
      </c>
      <c r="E153" s="84">
        <v>2.2700999999999999E-2</v>
      </c>
      <c r="F153" s="108">
        <v>5057890</v>
      </c>
    </row>
    <row r="154" spans="1:6" x14ac:dyDescent="0.25">
      <c r="A154" s="148" t="s">
        <v>19</v>
      </c>
      <c r="B154" s="33">
        <v>112762</v>
      </c>
      <c r="C154" s="84">
        <v>7.3440000000000005E-2</v>
      </c>
      <c r="D154" s="84">
        <v>0.37175000000000002</v>
      </c>
      <c r="E154" s="84">
        <v>1.7173000000000001E-2</v>
      </c>
      <c r="F154" s="108">
        <v>1535416</v>
      </c>
    </row>
    <row r="155" spans="1:6" x14ac:dyDescent="0.25">
      <c r="A155" s="32"/>
      <c r="B155" s="33"/>
      <c r="C155" s="84"/>
      <c r="D155" s="84"/>
      <c r="E155" s="84"/>
      <c r="F155" s="108"/>
    </row>
    <row r="156" spans="1:6" x14ac:dyDescent="0.25">
      <c r="A156" s="136" t="s">
        <v>54</v>
      </c>
      <c r="B156" s="137">
        <v>1673358</v>
      </c>
      <c r="C156" s="138">
        <v>6.2120288373967138E-2</v>
      </c>
      <c r="D156" s="138">
        <v>0.4445254254738078</v>
      </c>
      <c r="E156" s="138">
        <v>2.0027022197145136E-2</v>
      </c>
      <c r="F156" s="139">
        <v>26937383</v>
      </c>
    </row>
    <row r="157" spans="1:6" x14ac:dyDescent="0.25">
      <c r="A157" s="149" t="s">
        <v>17</v>
      </c>
      <c r="B157" s="137">
        <v>547947</v>
      </c>
      <c r="C157" s="138">
        <v>7.8411049586191453E-2</v>
      </c>
      <c r="D157" s="138">
        <v>0.40626195049886216</v>
      </c>
      <c r="E157" s="138">
        <v>2.2165175056864241E-2</v>
      </c>
      <c r="F157" s="139">
        <v>6988135</v>
      </c>
    </row>
    <row r="158" spans="1:6" x14ac:dyDescent="0.25">
      <c r="A158" s="149" t="s">
        <v>18</v>
      </c>
      <c r="B158" s="137">
        <v>868666</v>
      </c>
      <c r="C158" s="138">
        <v>5.3503541245256664E-2</v>
      </c>
      <c r="D158" s="138">
        <v>0.46127822022503479</v>
      </c>
      <c r="E158" s="138">
        <v>1.8243653994632684E-2</v>
      </c>
      <c r="F158" s="139">
        <v>16235673</v>
      </c>
    </row>
    <row r="159" spans="1:6" ht="15.75" thickBot="1" x14ac:dyDescent="0.3">
      <c r="A159" s="150" t="s">
        <v>19</v>
      </c>
      <c r="B159" s="54">
        <v>256745</v>
      </c>
      <c r="C159" s="140">
        <v>6.9136882922790036E-2</v>
      </c>
      <c r="D159" s="140">
        <v>0.46950652779995727</v>
      </c>
      <c r="E159" s="140">
        <v>2.3800335551591119E-2</v>
      </c>
      <c r="F159" s="141">
        <v>3713575</v>
      </c>
    </row>
    <row r="160" spans="1:6" x14ac:dyDescent="0.25">
      <c r="A160" s="148"/>
      <c r="B160" s="33"/>
      <c r="C160" s="84"/>
      <c r="D160" s="84"/>
      <c r="E160" s="84"/>
      <c r="F160" s="108"/>
    </row>
    <row r="161" spans="1:6" ht="15.75" thickBot="1" x14ac:dyDescent="0.3">
      <c r="A161" s="46"/>
      <c r="B161" s="47"/>
      <c r="C161" s="85"/>
      <c r="D161" s="85"/>
      <c r="E161" s="85"/>
      <c r="F161" s="109"/>
    </row>
    <row r="162" spans="1:6" x14ac:dyDescent="0.25">
      <c r="A162" s="5" t="s">
        <v>15</v>
      </c>
      <c r="B162" s="6" t="s">
        <v>2</v>
      </c>
      <c r="C162" s="79" t="s">
        <v>3</v>
      </c>
      <c r="D162" s="79" t="s">
        <v>4</v>
      </c>
      <c r="E162" s="79" t="s">
        <v>5</v>
      </c>
      <c r="F162" s="6" t="s">
        <v>6</v>
      </c>
    </row>
    <row r="163" spans="1:6" x14ac:dyDescent="0.25">
      <c r="A163" s="8"/>
      <c r="B163" s="9" t="s">
        <v>7</v>
      </c>
      <c r="C163" s="80" t="s">
        <v>7</v>
      </c>
      <c r="D163" s="80" t="s">
        <v>8</v>
      </c>
      <c r="E163" s="80" t="s">
        <v>9</v>
      </c>
      <c r="F163" s="9" t="s">
        <v>10</v>
      </c>
    </row>
    <row r="164" spans="1:6" x14ac:dyDescent="0.25">
      <c r="A164" s="32" t="s">
        <v>56</v>
      </c>
      <c r="B164" s="33">
        <v>329570</v>
      </c>
      <c r="C164" s="84">
        <v>0.13249338176321487</v>
      </c>
      <c r="D164" s="84">
        <v>0.40026040428437054</v>
      </c>
      <c r="E164" s="84">
        <v>3.4193881457479466E-2</v>
      </c>
      <c r="F164" s="108">
        <v>2487445</v>
      </c>
    </row>
    <row r="165" spans="1:6" x14ac:dyDescent="0.25">
      <c r="A165" s="148" t="s">
        <v>18</v>
      </c>
      <c r="B165" s="33">
        <v>309466</v>
      </c>
      <c r="C165" s="84">
        <v>0.13880000000000001</v>
      </c>
      <c r="D165" s="84">
        <v>0.40076000000000001</v>
      </c>
      <c r="E165" s="84">
        <v>3.5714000000000003E-2</v>
      </c>
      <c r="F165" s="108">
        <v>2229641</v>
      </c>
    </row>
    <row r="166" spans="1:6" x14ac:dyDescent="0.25">
      <c r="A166" s="148" t="s">
        <v>19</v>
      </c>
      <c r="B166" s="33">
        <v>20104</v>
      </c>
      <c r="C166" s="84">
        <v>7.7979999999999994E-2</v>
      </c>
      <c r="D166" s="84">
        <v>0.39256999999999997</v>
      </c>
      <c r="E166" s="84">
        <v>2.1047E-2</v>
      </c>
      <c r="F166" s="108">
        <v>257804</v>
      </c>
    </row>
    <row r="167" spans="1:6" x14ac:dyDescent="0.25">
      <c r="A167" s="32"/>
      <c r="B167" s="33"/>
      <c r="C167" s="84"/>
      <c r="D167" s="84"/>
      <c r="E167" s="84"/>
      <c r="F167" s="108"/>
    </row>
    <row r="168" spans="1:6" x14ac:dyDescent="0.25">
      <c r="A168" s="32" t="s">
        <v>57</v>
      </c>
      <c r="B168" s="33">
        <v>408843</v>
      </c>
      <c r="C168" s="84">
        <v>0.1328140227501306</v>
      </c>
      <c r="D168" s="84">
        <v>0.37707817470275884</v>
      </c>
      <c r="E168" s="84">
        <v>3.0510903524399079E-2</v>
      </c>
      <c r="F168" s="108">
        <v>3078312</v>
      </c>
    </row>
    <row r="169" spans="1:6" x14ac:dyDescent="0.25">
      <c r="A169" s="148" t="s">
        <v>18</v>
      </c>
      <c r="B169" s="33">
        <v>367447</v>
      </c>
      <c r="C169" s="84">
        <v>0.14152000000000001</v>
      </c>
      <c r="D169" s="84">
        <v>0.38030000000000003</v>
      </c>
      <c r="E169" s="84">
        <v>3.2592999999999997E-2</v>
      </c>
      <c r="F169" s="108">
        <v>2596479</v>
      </c>
    </row>
    <row r="170" spans="1:6" x14ac:dyDescent="0.25">
      <c r="A170" s="148" t="s">
        <v>19</v>
      </c>
      <c r="B170" s="33">
        <v>41396</v>
      </c>
      <c r="C170" s="84">
        <v>8.591E-2</v>
      </c>
      <c r="D170" s="84">
        <v>0.34848000000000001</v>
      </c>
      <c r="E170" s="84">
        <v>1.9290999999999999E-2</v>
      </c>
      <c r="F170" s="108">
        <v>481833</v>
      </c>
    </row>
    <row r="171" spans="1:6" x14ac:dyDescent="0.25">
      <c r="A171" s="32"/>
      <c r="B171" s="33"/>
      <c r="C171" s="84"/>
      <c r="D171" s="84"/>
      <c r="E171" s="84"/>
      <c r="F171" s="108"/>
    </row>
    <row r="172" spans="1:6" x14ac:dyDescent="0.25">
      <c r="A172" s="32" t="s">
        <v>58</v>
      </c>
      <c r="B172" s="33">
        <v>978860</v>
      </c>
      <c r="C172" s="84">
        <v>0.16246579680538925</v>
      </c>
      <c r="D172" s="84">
        <v>0.3694654870155078</v>
      </c>
      <c r="E172" s="84">
        <v>3.6484593535924023E-2</v>
      </c>
      <c r="F172" s="108">
        <v>6025022</v>
      </c>
    </row>
    <row r="173" spans="1:6" x14ac:dyDescent="0.25">
      <c r="A173" s="148" t="s">
        <v>18</v>
      </c>
      <c r="B173" s="33">
        <v>926051</v>
      </c>
      <c r="C173" s="84">
        <v>0.16685</v>
      </c>
      <c r="D173" s="84">
        <v>0.37647999999999998</v>
      </c>
      <c r="E173" s="84">
        <v>3.8344000000000003E-2</v>
      </c>
      <c r="F173" s="108">
        <v>5550139</v>
      </c>
    </row>
    <row r="174" spans="1:6" x14ac:dyDescent="0.25">
      <c r="A174" s="148" t="s">
        <v>19</v>
      </c>
      <c r="B174" s="33">
        <v>52809</v>
      </c>
      <c r="C174" s="84">
        <v>0.11119999999999999</v>
      </c>
      <c r="D174" s="84">
        <v>0.24646000000000001</v>
      </c>
      <c r="E174" s="84">
        <v>1.4753E-2</v>
      </c>
      <c r="F174" s="108">
        <v>474883</v>
      </c>
    </row>
    <row r="175" spans="1:6" x14ac:dyDescent="0.25">
      <c r="A175" s="32"/>
      <c r="B175" s="33"/>
      <c r="C175" s="84"/>
      <c r="D175" s="84"/>
      <c r="E175" s="84"/>
      <c r="F175" s="108"/>
    </row>
    <row r="176" spans="1:6" x14ac:dyDescent="0.25">
      <c r="A176" s="32" t="s">
        <v>59</v>
      </c>
      <c r="B176" s="33">
        <v>607986</v>
      </c>
      <c r="C176" s="84">
        <v>0.23532</v>
      </c>
      <c r="D176" s="84">
        <v>0.41791</v>
      </c>
      <c r="E176" s="84">
        <v>5.9845000000000002E-2</v>
      </c>
      <c r="F176" s="108">
        <v>2583612</v>
      </c>
    </row>
    <row r="177" spans="1:6" x14ac:dyDescent="0.25">
      <c r="A177" s="32"/>
      <c r="B177" s="33"/>
      <c r="C177" s="84"/>
      <c r="D177" s="84"/>
      <c r="E177" s="84"/>
      <c r="F177" s="108"/>
    </row>
    <row r="178" spans="1:6" x14ac:dyDescent="0.25">
      <c r="A178" s="32" t="s">
        <v>60</v>
      </c>
      <c r="B178" s="33">
        <v>1717273</v>
      </c>
      <c r="C178" s="84">
        <v>0.14815854913634363</v>
      </c>
      <c r="D178" s="84">
        <v>0.37718789047518947</v>
      </c>
      <c r="E178" s="84">
        <v>3.4406484553540367E-2</v>
      </c>
      <c r="F178" s="108">
        <v>11590779</v>
      </c>
    </row>
    <row r="179" spans="1:6" x14ac:dyDescent="0.25">
      <c r="A179" s="32"/>
      <c r="B179" s="33"/>
      <c r="C179" s="84"/>
      <c r="D179" s="84"/>
      <c r="E179" s="84"/>
      <c r="F179" s="108"/>
    </row>
    <row r="180" spans="1:6" x14ac:dyDescent="0.25">
      <c r="A180" s="136" t="s">
        <v>61</v>
      </c>
      <c r="B180" s="137">
        <v>2325259</v>
      </c>
      <c r="C180" s="138">
        <v>0.1640464835490992</v>
      </c>
      <c r="D180" s="138">
        <v>0.38783550972171271</v>
      </c>
      <c r="E180" s="138">
        <v>3.9043244875000264E-2</v>
      </c>
      <c r="F180" s="139">
        <v>14174391</v>
      </c>
    </row>
    <row r="181" spans="1:6" x14ac:dyDescent="0.25">
      <c r="A181" s="149" t="s">
        <v>17</v>
      </c>
      <c r="B181" s="137">
        <v>607986</v>
      </c>
      <c r="C181" s="138">
        <v>0.23532403472348015</v>
      </c>
      <c r="D181" s="138">
        <v>0.41791</v>
      </c>
      <c r="E181" s="138">
        <v>5.9845000000000002E-2</v>
      </c>
      <c r="F181" s="139">
        <v>2583612</v>
      </c>
    </row>
    <row r="182" spans="1:6" x14ac:dyDescent="0.25">
      <c r="A182" s="149" t="s">
        <v>18</v>
      </c>
      <c r="B182" s="137">
        <v>1602964</v>
      </c>
      <c r="C182" s="138">
        <v>0.15448380769986564</v>
      </c>
      <c r="D182" s="138">
        <v>0.3820431205816226</v>
      </c>
      <c r="E182" s="138">
        <v>3.633977992810318E-2</v>
      </c>
      <c r="F182" s="139">
        <v>10376259</v>
      </c>
    </row>
    <row r="183" spans="1:6" ht="15.75" thickBot="1" x14ac:dyDescent="0.3">
      <c r="A183" s="150" t="s">
        <v>19</v>
      </c>
      <c r="B183" s="54">
        <v>114309</v>
      </c>
      <c r="C183" s="140">
        <v>9.4118664163620191E-2</v>
      </c>
      <c r="D183" s="140">
        <v>0.30910262096597818</v>
      </c>
      <c r="E183" s="140">
        <v>1.7889363773342555E-2</v>
      </c>
      <c r="F183" s="141">
        <v>1214520</v>
      </c>
    </row>
    <row r="184" spans="1:6" x14ac:dyDescent="0.25">
      <c r="A184" s="156" t="s">
        <v>80</v>
      </c>
    </row>
  </sheetData>
  <mergeCells count="3">
    <mergeCell ref="A1:F1"/>
    <mergeCell ref="A2:F2"/>
    <mergeCell ref="A3:F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5"/>
  <sheetViews>
    <sheetView topLeftCell="A163" workbookViewId="0">
      <selection activeCell="A185" sqref="A185"/>
    </sheetView>
  </sheetViews>
  <sheetFormatPr defaultRowHeight="15" x14ac:dyDescent="0.25"/>
  <cols>
    <col min="1" max="1" width="31" customWidth="1"/>
    <col min="2" max="2" width="11" customWidth="1"/>
    <col min="3" max="3" width="12.42578125" customWidth="1"/>
    <col min="4" max="4" width="9.140625" customWidth="1"/>
    <col min="5" max="5" width="10.85546875" customWidth="1"/>
    <col min="6" max="6" width="12.85546875" customWidth="1"/>
  </cols>
  <sheetData>
    <row r="1" spans="1:6" x14ac:dyDescent="0.25">
      <c r="A1" s="151" t="s">
        <v>0</v>
      </c>
      <c r="B1" s="151"/>
      <c r="C1" s="151"/>
      <c r="D1" s="151"/>
      <c r="E1" s="151"/>
      <c r="F1" s="151"/>
    </row>
    <row r="2" spans="1:6" x14ac:dyDescent="0.25">
      <c r="A2" s="151" t="s">
        <v>1</v>
      </c>
      <c r="B2" s="151"/>
      <c r="C2" s="151"/>
      <c r="D2" s="151"/>
      <c r="E2" s="151"/>
      <c r="F2" s="151"/>
    </row>
    <row r="3" spans="1:6" ht="15.75" thickBot="1" x14ac:dyDescent="0.3">
      <c r="A3" s="152" t="s">
        <v>70</v>
      </c>
      <c r="B3" s="152"/>
      <c r="C3" s="152"/>
      <c r="D3" s="152"/>
      <c r="E3" s="152"/>
      <c r="F3" s="152"/>
    </row>
    <row r="4" spans="1:6" x14ac:dyDescent="0.25">
      <c r="A4" s="5"/>
      <c r="B4" s="6" t="s">
        <v>2</v>
      </c>
      <c r="C4" s="7" t="s">
        <v>3</v>
      </c>
      <c r="D4" s="7" t="s">
        <v>4</v>
      </c>
      <c r="E4" s="7" t="s">
        <v>5</v>
      </c>
      <c r="F4" s="6" t="s">
        <v>6</v>
      </c>
    </row>
    <row r="5" spans="1:6" x14ac:dyDescent="0.25">
      <c r="A5" s="8"/>
      <c r="B5" s="9" t="s">
        <v>7</v>
      </c>
      <c r="C5" s="9" t="s">
        <v>7</v>
      </c>
      <c r="D5" s="10" t="s">
        <v>8</v>
      </c>
      <c r="E5" s="10" t="s">
        <v>9</v>
      </c>
      <c r="F5" s="9" t="s">
        <v>10</v>
      </c>
    </row>
    <row r="6" spans="1:6" x14ac:dyDescent="0.25">
      <c r="A6" s="13" t="s">
        <v>11</v>
      </c>
      <c r="B6" s="14">
        <v>3158459</v>
      </c>
      <c r="C6" s="81">
        <v>0.19507230522810445</v>
      </c>
      <c r="D6" s="81">
        <v>0.4179745356960467</v>
      </c>
      <c r="E6" s="81">
        <v>5.2121062389299581E-2</v>
      </c>
      <c r="F6" s="14">
        <v>16191222</v>
      </c>
    </row>
    <row r="7" spans="1:6" x14ac:dyDescent="0.25">
      <c r="A7" s="13" t="s">
        <v>73</v>
      </c>
      <c r="B7" s="14">
        <v>2536736</v>
      </c>
      <c r="C7" s="81">
        <v>0.2029821233115503</v>
      </c>
      <c r="D7" s="81">
        <v>0.35310879434832793</v>
      </c>
      <c r="E7" s="81">
        <v>4.5865644312464329E-2</v>
      </c>
      <c r="F7" s="14">
        <v>12497337</v>
      </c>
    </row>
    <row r="8" spans="1:6" x14ac:dyDescent="0.25">
      <c r="A8" s="13" t="s">
        <v>12</v>
      </c>
      <c r="B8" s="14">
        <v>13272132</v>
      </c>
      <c r="C8" s="81">
        <v>0.24996906023284748</v>
      </c>
      <c r="D8" s="81">
        <v>0.41615763041536957</v>
      </c>
      <c r="E8" s="81">
        <v>6.4312937362429629E-2</v>
      </c>
      <c r="F8" s="14">
        <v>53095099</v>
      </c>
    </row>
    <row r="9" spans="1:6" x14ac:dyDescent="0.25">
      <c r="A9" s="13" t="s">
        <v>13</v>
      </c>
      <c r="B9" s="14">
        <v>10276603</v>
      </c>
      <c r="C9" s="81">
        <v>0.13241135888280231</v>
      </c>
      <c r="D9" s="81">
        <v>0.39911647832070574</v>
      </c>
      <c r="E9" s="81">
        <v>3.375249883056166E-2</v>
      </c>
      <c r="F9" s="14">
        <v>77611189</v>
      </c>
    </row>
    <row r="10" spans="1:6" x14ac:dyDescent="0.25">
      <c r="A10" s="13" t="s">
        <v>14</v>
      </c>
      <c r="B10" s="14">
        <v>1294659</v>
      </c>
      <c r="C10" s="81">
        <v>4.7660525564219174E-2</v>
      </c>
      <c r="D10" s="81">
        <v>0.49714085828778082</v>
      </c>
      <c r="E10" s="81">
        <v>1.8057790163722238E-2</v>
      </c>
      <c r="F10" s="14">
        <v>27164178</v>
      </c>
    </row>
    <row r="11" spans="1:6" x14ac:dyDescent="0.25">
      <c r="A11" s="13" t="s">
        <v>15</v>
      </c>
      <c r="B11" s="14">
        <v>2019436</v>
      </c>
      <c r="C11" s="81">
        <v>0.14098808024769449</v>
      </c>
      <c r="D11" s="81">
        <v>0.38412265465704287</v>
      </c>
      <c r="E11" s="81">
        <v>3.2644234025638513E-2</v>
      </c>
      <c r="F11" s="14">
        <v>14323452</v>
      </c>
    </row>
    <row r="12" spans="1:6" x14ac:dyDescent="0.25">
      <c r="A12" s="76"/>
      <c r="B12" s="92"/>
      <c r="C12" s="82"/>
      <c r="D12" s="82"/>
      <c r="E12" s="82"/>
      <c r="F12" s="92"/>
    </row>
    <row r="13" spans="1:6" x14ac:dyDescent="0.25">
      <c r="A13" s="77" t="s">
        <v>16</v>
      </c>
      <c r="B13" s="9">
        <v>30021289</v>
      </c>
      <c r="C13" s="80">
        <v>0.1593612373035368</v>
      </c>
      <c r="D13" s="80">
        <v>0.41185290344661746</v>
      </c>
      <c r="E13" s="80">
        <v>4.1597124803251465E-2</v>
      </c>
      <c r="F13" s="9">
        <v>188385140</v>
      </c>
    </row>
    <row r="14" spans="1:6" x14ac:dyDescent="0.25">
      <c r="A14" s="78"/>
      <c r="B14" s="6"/>
      <c r="C14" s="79"/>
      <c r="D14" s="79"/>
      <c r="E14" s="79"/>
      <c r="F14" s="6"/>
    </row>
    <row r="15" spans="1:6" x14ac:dyDescent="0.25">
      <c r="A15" s="13" t="s">
        <v>17</v>
      </c>
      <c r="B15" s="14">
        <v>11108677</v>
      </c>
      <c r="C15" s="81">
        <v>0.19581372663993213</v>
      </c>
      <c r="D15" s="81">
        <v>0.38800858586400522</v>
      </c>
      <c r="E15" s="81">
        <v>4.6398674572889716E-2</v>
      </c>
      <c r="F15" s="14">
        <v>56730839</v>
      </c>
    </row>
    <row r="16" spans="1:6" x14ac:dyDescent="0.25">
      <c r="A16" s="13" t="s">
        <v>18</v>
      </c>
      <c r="B16" s="14">
        <v>13819143</v>
      </c>
      <c r="C16" s="81">
        <v>0.13331389710980604</v>
      </c>
      <c r="D16" s="81">
        <v>0.42231484847142836</v>
      </c>
      <c r="E16" s="81">
        <v>3.6823419634503751E-2</v>
      </c>
      <c r="F16" s="14">
        <v>103658683</v>
      </c>
    </row>
    <row r="17" spans="1:6" x14ac:dyDescent="0.25">
      <c r="A17" s="13" t="s">
        <v>19</v>
      </c>
      <c r="B17" s="14">
        <v>5093469</v>
      </c>
      <c r="C17" s="81">
        <v>0.18193808045244794</v>
      </c>
      <c r="D17" s="81">
        <v>0.43547211227161686</v>
      </c>
      <c r="E17" s="81">
        <v>4.9542655560630942E-2</v>
      </c>
      <c r="F17" s="14">
        <v>27995618</v>
      </c>
    </row>
    <row r="18" spans="1:6" x14ac:dyDescent="0.25">
      <c r="A18" s="13" t="s">
        <v>64</v>
      </c>
      <c r="B18" s="14">
        <v>4471746</v>
      </c>
      <c r="C18" s="81">
        <v>0.18400934616473649</v>
      </c>
      <c r="D18" s="81">
        <v>0.45547523540693058</v>
      </c>
      <c r="E18" s="81">
        <v>5.0687329249440763E-2</v>
      </c>
      <c r="F18" s="14">
        <v>24301733</v>
      </c>
    </row>
    <row r="19" spans="1:6" x14ac:dyDescent="0.25">
      <c r="A19" s="13"/>
      <c r="B19" s="14"/>
      <c r="C19" s="81"/>
      <c r="D19" s="81"/>
      <c r="E19" s="81"/>
      <c r="F19" s="14"/>
    </row>
    <row r="20" spans="1:6" ht="15.75" thickBot="1" x14ac:dyDescent="0.3">
      <c r="A20" s="17" t="s">
        <v>65</v>
      </c>
      <c r="B20" s="18">
        <v>29399566</v>
      </c>
      <c r="C20" s="83">
        <v>0.15918223090746772</v>
      </c>
      <c r="D20" s="83">
        <v>0.40612651888670742</v>
      </c>
      <c r="E20" s="83">
        <v>4.0963362890852631E-2</v>
      </c>
      <c r="F20" s="18">
        <v>184691255</v>
      </c>
    </row>
    <row r="21" spans="1:6" x14ac:dyDescent="0.25">
      <c r="A21" s="32"/>
      <c r="B21" s="33"/>
      <c r="C21" s="84"/>
      <c r="D21" s="84"/>
      <c r="E21" s="84"/>
      <c r="F21" s="61"/>
    </row>
    <row r="22" spans="1:6" ht="15.75" thickBot="1" x14ac:dyDescent="0.3">
      <c r="A22" s="46"/>
      <c r="B22" s="47"/>
      <c r="C22" s="85"/>
      <c r="D22" s="85"/>
      <c r="E22" s="85"/>
      <c r="F22" s="62"/>
    </row>
    <row r="23" spans="1:6" x14ac:dyDescent="0.25">
      <c r="A23" s="5" t="s">
        <v>11</v>
      </c>
      <c r="B23" s="6" t="s">
        <v>2</v>
      </c>
      <c r="C23" s="79" t="s">
        <v>3</v>
      </c>
      <c r="D23" s="79" t="s">
        <v>4</v>
      </c>
      <c r="E23" s="79" t="s">
        <v>5</v>
      </c>
      <c r="F23" s="6" t="s">
        <v>6</v>
      </c>
    </row>
    <row r="24" spans="1:6" x14ac:dyDescent="0.25">
      <c r="A24" s="8"/>
      <c r="B24" s="9" t="s">
        <v>7</v>
      </c>
      <c r="C24" s="80" t="s">
        <v>7</v>
      </c>
      <c r="D24" s="80" t="s">
        <v>8</v>
      </c>
      <c r="E24" s="80" t="s">
        <v>9</v>
      </c>
      <c r="F24" s="9" t="s">
        <v>10</v>
      </c>
    </row>
    <row r="25" spans="1:6" x14ac:dyDescent="0.25">
      <c r="A25" s="29" t="s">
        <v>20</v>
      </c>
      <c r="B25" s="90">
        <f>SUM(B26:B27)</f>
        <v>150548</v>
      </c>
      <c r="C25" s="86">
        <f>B25/F25</f>
        <v>9.6091074230144208E-2</v>
      </c>
      <c r="D25" s="86">
        <f>(B26*D26+B27*D27)/B25</f>
        <v>0.41733888779658318</v>
      </c>
      <c r="E25" s="86">
        <f>(E26*F26+E27*F27)/F25</f>
        <v>2.6399226782415772E-2</v>
      </c>
      <c r="F25" s="90">
        <f>SUM(F26:F27)</f>
        <v>1566722</v>
      </c>
    </row>
    <row r="26" spans="1:6" x14ac:dyDescent="0.25">
      <c r="A26" s="72" t="s">
        <v>18</v>
      </c>
      <c r="B26" s="35">
        <v>122208</v>
      </c>
      <c r="C26" s="87">
        <v>0.10576000000000001</v>
      </c>
      <c r="D26" s="87">
        <v>0.42046</v>
      </c>
      <c r="E26" s="87">
        <v>2.9000999999999999E-2</v>
      </c>
      <c r="F26" s="35">
        <v>1155519</v>
      </c>
    </row>
    <row r="27" spans="1:6" x14ac:dyDescent="0.25">
      <c r="A27" s="72" t="s">
        <v>19</v>
      </c>
      <c r="B27" s="35">
        <v>28340</v>
      </c>
      <c r="C27" s="87">
        <v>6.8919999999999995E-2</v>
      </c>
      <c r="D27" s="87">
        <v>0.40388000000000002</v>
      </c>
      <c r="E27" s="87">
        <v>1.9088000000000001E-2</v>
      </c>
      <c r="F27" s="35">
        <v>411203</v>
      </c>
    </row>
    <row r="28" spans="1:6" x14ac:dyDescent="0.25">
      <c r="A28" s="73"/>
      <c r="B28" s="35"/>
      <c r="C28" s="87"/>
      <c r="D28" s="87"/>
      <c r="E28" s="87"/>
      <c r="F28" s="35"/>
    </row>
    <row r="29" spans="1:6" x14ac:dyDescent="0.25">
      <c r="A29" s="73" t="s">
        <v>21</v>
      </c>
      <c r="B29" s="35">
        <f>SUM(B30:B31)</f>
        <v>165081</v>
      </c>
      <c r="C29" s="87">
        <f>B29/F29</f>
        <v>0.21552366790129421</v>
      </c>
      <c r="D29" s="87">
        <f>(B30*D30+B31*D31)/B29</f>
        <v>0.43556690660948266</v>
      </c>
      <c r="E29" s="87">
        <f>(E30*F30+E31*F31)/F29</f>
        <v>6.1621663116405309E-2</v>
      </c>
      <c r="F29" s="35">
        <f>SUM(F30:F31)</f>
        <v>765953</v>
      </c>
    </row>
    <row r="30" spans="1:6" x14ac:dyDescent="0.25">
      <c r="A30" s="72" t="s">
        <v>18</v>
      </c>
      <c r="B30" s="35">
        <v>106623</v>
      </c>
      <c r="C30" s="87">
        <v>0.19126000000000001</v>
      </c>
      <c r="D30" s="87">
        <v>0.44323000000000001</v>
      </c>
      <c r="E30" s="87">
        <v>5.6432999999999997E-2</v>
      </c>
      <c r="F30" s="35">
        <v>557483</v>
      </c>
    </row>
    <row r="31" spans="1:6" x14ac:dyDescent="0.25">
      <c r="A31" s="72" t="s">
        <v>19</v>
      </c>
      <c r="B31" s="35">
        <v>58458</v>
      </c>
      <c r="C31" s="87">
        <v>0.28040999999999999</v>
      </c>
      <c r="D31" s="87">
        <v>0.42159000000000002</v>
      </c>
      <c r="E31" s="87">
        <v>7.5496999999999995E-2</v>
      </c>
      <c r="F31" s="35">
        <v>208470</v>
      </c>
    </row>
    <row r="32" spans="1:6" x14ac:dyDescent="0.25">
      <c r="A32" s="73"/>
      <c r="B32" s="35"/>
      <c r="C32" s="87"/>
      <c r="D32" s="87"/>
      <c r="E32" s="87"/>
      <c r="F32" s="35"/>
    </row>
    <row r="33" spans="1:6" x14ac:dyDescent="0.25">
      <c r="A33" s="73" t="s">
        <v>22</v>
      </c>
      <c r="B33" s="35">
        <f>SUM(B34:B35)</f>
        <v>843307</v>
      </c>
      <c r="C33" s="87">
        <f>B33/F33</f>
        <v>0.23767351882968535</v>
      </c>
      <c r="D33" s="87">
        <f>(B34*D34+B35*D35)/B33</f>
        <v>0.42965426140183821</v>
      </c>
      <c r="E33" s="87">
        <f>(E34*F34+E35*F35)/F33</f>
        <v>6.613491466709355E-2</v>
      </c>
      <c r="F33" s="35">
        <f>SUM(F34:F35)</f>
        <v>3548174</v>
      </c>
    </row>
    <row r="34" spans="1:6" x14ac:dyDescent="0.25">
      <c r="A34" s="72" t="s">
        <v>18</v>
      </c>
      <c r="B34" s="35">
        <v>698749</v>
      </c>
      <c r="C34" s="87">
        <v>0.23607</v>
      </c>
      <c r="D34" s="87">
        <v>0.42925999999999997</v>
      </c>
      <c r="E34" s="87">
        <v>6.5365000000000006E-2</v>
      </c>
      <c r="F34" s="35">
        <v>2959933</v>
      </c>
    </row>
    <row r="35" spans="1:6" x14ac:dyDescent="0.25">
      <c r="A35" s="72" t="s">
        <v>19</v>
      </c>
      <c r="B35" s="35">
        <v>144558</v>
      </c>
      <c r="C35" s="87">
        <v>0.24575</v>
      </c>
      <c r="D35" s="87">
        <v>0.43156</v>
      </c>
      <c r="E35" s="87">
        <v>7.0009000000000002E-2</v>
      </c>
      <c r="F35" s="35">
        <v>588241</v>
      </c>
    </row>
    <row r="36" spans="1:6" x14ac:dyDescent="0.25">
      <c r="A36" s="73"/>
      <c r="B36" s="35"/>
      <c r="C36" s="87"/>
      <c r="D36" s="87"/>
      <c r="E36" s="87"/>
      <c r="F36" s="35"/>
    </row>
    <row r="37" spans="1:6" x14ac:dyDescent="0.25">
      <c r="A37" s="73" t="s">
        <v>23</v>
      </c>
      <c r="B37" s="35">
        <f>SUM(B38:B39)</f>
        <v>83955</v>
      </c>
      <c r="C37" s="87">
        <f>B37/F37</f>
        <v>0.17810358031579415</v>
      </c>
      <c r="D37" s="87">
        <f>(B38*D38+B39*D39)/B37</f>
        <v>0.41193733333333338</v>
      </c>
      <c r="E37" s="87">
        <f>(E38*F38+E39*F39)/F37</f>
        <v>4.8704878304902804E-2</v>
      </c>
      <c r="F37" s="35">
        <f>SUM(F38:F39)</f>
        <v>471383</v>
      </c>
    </row>
    <row r="38" spans="1:6" x14ac:dyDescent="0.25">
      <c r="A38" s="72" t="s">
        <v>18</v>
      </c>
      <c r="B38" s="35">
        <v>72761</v>
      </c>
      <c r="C38" s="87">
        <v>0.18221000000000001</v>
      </c>
      <c r="D38" s="87">
        <v>0.39032</v>
      </c>
      <c r="E38" s="87">
        <v>4.573E-2</v>
      </c>
      <c r="F38" s="35">
        <v>399322</v>
      </c>
    </row>
    <row r="39" spans="1:6" x14ac:dyDescent="0.25">
      <c r="A39" s="72" t="s">
        <v>19</v>
      </c>
      <c r="B39" s="35">
        <v>11194</v>
      </c>
      <c r="C39" s="87">
        <v>0.15534000000000001</v>
      </c>
      <c r="D39" s="87">
        <v>0.55245</v>
      </c>
      <c r="E39" s="87">
        <v>6.5189999999999998E-2</v>
      </c>
      <c r="F39" s="35">
        <v>72061</v>
      </c>
    </row>
    <row r="40" spans="1:6" x14ac:dyDescent="0.25">
      <c r="A40" s="73"/>
      <c r="B40" s="35"/>
      <c r="C40" s="87"/>
      <c r="D40" s="87"/>
      <c r="E40" s="87"/>
      <c r="F40" s="35"/>
    </row>
    <row r="41" spans="1:6" x14ac:dyDescent="0.25">
      <c r="A41" s="73" t="s">
        <v>24</v>
      </c>
      <c r="B41" s="35">
        <f>SUM(B42:B44)</f>
        <v>1556778</v>
      </c>
      <c r="C41" s="87">
        <f>B41/F41</f>
        <v>0.20250133264097572</v>
      </c>
      <c r="D41" s="87">
        <f>(B42*D42+B43*D43+B44*D44)/B41</f>
        <v>0.41111617657752098</v>
      </c>
      <c r="E41" s="87">
        <f>(E42*F42+E43*F43+E44*F44)/F41</f>
        <v>5.2318974983031431E-2</v>
      </c>
      <c r="F41" s="35">
        <f>SUM(F42:F44)</f>
        <v>7687742</v>
      </c>
    </row>
    <row r="42" spans="1:6" x14ac:dyDescent="0.25">
      <c r="A42" s="72" t="s">
        <v>25</v>
      </c>
      <c r="B42" s="35">
        <v>429071</v>
      </c>
      <c r="C42" s="87">
        <v>0.22252</v>
      </c>
      <c r="D42" s="87">
        <v>0.41463</v>
      </c>
      <c r="E42" s="87">
        <v>5.9908000000000003E-2</v>
      </c>
      <c r="F42" s="35">
        <v>1928256</v>
      </c>
    </row>
    <row r="43" spans="1:6" x14ac:dyDescent="0.25">
      <c r="A43" s="72" t="s">
        <v>18</v>
      </c>
      <c r="B43" s="35">
        <v>755425</v>
      </c>
      <c r="C43" s="87">
        <v>0.22037000000000001</v>
      </c>
      <c r="D43" s="87">
        <v>0.42820999999999998</v>
      </c>
      <c r="E43" s="87">
        <v>5.9291000000000003E-2</v>
      </c>
      <c r="F43" s="35">
        <v>3428045</v>
      </c>
    </row>
    <row r="44" spans="1:6" x14ac:dyDescent="0.25">
      <c r="A44" s="72" t="s">
        <v>19</v>
      </c>
      <c r="B44" s="35">
        <v>372282</v>
      </c>
      <c r="C44" s="87">
        <v>0.15967999999999999</v>
      </c>
      <c r="D44" s="87">
        <v>0.37237999999999999</v>
      </c>
      <c r="E44" s="87">
        <v>3.5791000000000003E-2</v>
      </c>
      <c r="F44" s="35">
        <v>2331441</v>
      </c>
    </row>
    <row r="45" spans="1:6" x14ac:dyDescent="0.25">
      <c r="A45" s="73"/>
      <c r="B45" s="35"/>
      <c r="C45" s="87"/>
      <c r="D45" s="87"/>
      <c r="E45" s="87"/>
      <c r="F45" s="35"/>
    </row>
    <row r="46" spans="1:6" x14ac:dyDescent="0.25">
      <c r="A46" s="73" t="s">
        <v>26</v>
      </c>
      <c r="B46" s="35">
        <f>SUM(B47:B48)</f>
        <v>148444</v>
      </c>
      <c r="C46" s="87">
        <f>B46/F46</f>
        <v>0.20481899450436492</v>
      </c>
      <c r="D46" s="87">
        <f>(B47*D47+B48*D48)/B46</f>
        <v>0.43341129186764038</v>
      </c>
      <c r="E46" s="87">
        <f>(E47*F47+E48*F48)/F46</f>
        <v>5.7997234397184162E-2</v>
      </c>
      <c r="F46" s="35">
        <f>SUM(F47:F48)</f>
        <v>724757</v>
      </c>
    </row>
    <row r="47" spans="1:6" x14ac:dyDescent="0.25">
      <c r="A47" s="72" t="s">
        <v>18</v>
      </c>
      <c r="B47" s="35">
        <v>141553</v>
      </c>
      <c r="C47" s="87">
        <v>0.22039</v>
      </c>
      <c r="D47" s="87">
        <v>0.43180000000000002</v>
      </c>
      <c r="E47" s="87">
        <v>6.1901999999999999E-2</v>
      </c>
      <c r="F47" s="35">
        <v>642288</v>
      </c>
    </row>
    <row r="48" spans="1:6" x14ac:dyDescent="0.25">
      <c r="A48" s="72" t="s">
        <v>19</v>
      </c>
      <c r="B48" s="35">
        <v>6891</v>
      </c>
      <c r="C48" s="87">
        <v>8.3559999999999995E-2</v>
      </c>
      <c r="D48" s="87">
        <v>0.46650999999999998</v>
      </c>
      <c r="E48" s="87">
        <v>2.7585999999999999E-2</v>
      </c>
      <c r="F48" s="35">
        <v>82469</v>
      </c>
    </row>
    <row r="49" spans="1:6" x14ac:dyDescent="0.25">
      <c r="A49" s="73"/>
      <c r="B49" s="35"/>
      <c r="C49" s="87"/>
      <c r="D49" s="87"/>
      <c r="E49" s="87"/>
      <c r="F49" s="35"/>
    </row>
    <row r="50" spans="1:6" x14ac:dyDescent="0.25">
      <c r="A50" s="73" t="s">
        <v>27</v>
      </c>
      <c r="B50" s="35">
        <f>SUM(B51:B52)</f>
        <v>210346</v>
      </c>
      <c r="C50" s="87">
        <f>B50/F50</f>
        <v>0.14745694154397049</v>
      </c>
      <c r="D50" s="87">
        <f>(B51*D51+B52*D52)/B50</f>
        <v>0.40007182765538679</v>
      </c>
      <c r="E50" s="87">
        <f>(E51*F51+E52*F52)/F50</f>
        <v>3.7489634046762296E-2</v>
      </c>
      <c r="F50" s="35">
        <f>SUM(F51:F52)</f>
        <v>1426491</v>
      </c>
    </row>
    <row r="51" spans="1:6" x14ac:dyDescent="0.25">
      <c r="A51" s="72" t="s">
        <v>18</v>
      </c>
      <c r="B51" s="35">
        <v>164722</v>
      </c>
      <c r="C51" s="87">
        <v>0.14871999999999999</v>
      </c>
      <c r="D51" s="87">
        <v>0.39589000000000002</v>
      </c>
      <c r="E51" s="87">
        <v>3.7192999999999997E-2</v>
      </c>
      <c r="F51" s="35">
        <v>1107617</v>
      </c>
    </row>
    <row r="52" spans="1:6" x14ac:dyDescent="0.25">
      <c r="A52" s="72" t="s">
        <v>19</v>
      </c>
      <c r="B52" s="35">
        <v>45624</v>
      </c>
      <c r="C52" s="87">
        <v>0.14308000000000001</v>
      </c>
      <c r="D52" s="87">
        <v>0.41516999999999998</v>
      </c>
      <c r="E52" s="87">
        <v>3.8519999999999999E-2</v>
      </c>
      <c r="F52" s="35">
        <v>318874</v>
      </c>
    </row>
    <row r="53" spans="1:6" x14ac:dyDescent="0.25">
      <c r="A53" s="73"/>
      <c r="B53" s="35"/>
      <c r="C53" s="87"/>
      <c r="D53" s="87"/>
      <c r="E53" s="87"/>
      <c r="F53" s="35"/>
    </row>
    <row r="54" spans="1:6" x14ac:dyDescent="0.25">
      <c r="A54" s="142" t="s">
        <v>28</v>
      </c>
      <c r="B54" s="40">
        <f>SUM(B55:B57)</f>
        <v>3158459</v>
      </c>
      <c r="C54" s="143">
        <f>B54/F54</f>
        <v>0.19507230522810445</v>
      </c>
      <c r="D54" s="143">
        <f>(B55*D55+B56*D56+B57*D57)/B54</f>
        <v>0.4179745356960467</v>
      </c>
      <c r="E54" s="143">
        <f>(E55*F55+E56*F56+E57*F57)/F54</f>
        <v>5.2121062389299581E-2</v>
      </c>
      <c r="F54" s="40">
        <f>SUM(F55:F57)</f>
        <v>16191222</v>
      </c>
    </row>
    <row r="55" spans="1:6" x14ac:dyDescent="0.25">
      <c r="A55" s="144" t="s">
        <v>25</v>
      </c>
      <c r="B55" s="40">
        <f>B42</f>
        <v>429071</v>
      </c>
      <c r="C55" s="143">
        <f>B55/F55</f>
        <v>0.22251765325765874</v>
      </c>
      <c r="D55" s="143">
        <f>D42</f>
        <v>0.41463</v>
      </c>
      <c r="E55" s="143">
        <f>E42</f>
        <v>5.9908000000000003E-2</v>
      </c>
      <c r="F55" s="40">
        <f>F42</f>
        <v>1928256</v>
      </c>
    </row>
    <row r="56" spans="1:6" x14ac:dyDescent="0.25">
      <c r="A56" s="144" t="s">
        <v>18</v>
      </c>
      <c r="B56" s="40">
        <f>B26+B30+B34+B38+B43+B47+B51</f>
        <v>2062041</v>
      </c>
      <c r="C56" s="143">
        <f>B56/F56</f>
        <v>0.20117066904112277</v>
      </c>
      <c r="D56" s="143">
        <f>(B26*D26+B30*D30+B34*D34+B38*D38+B43*D43+B47*D47+B51*D51)/B56</f>
        <v>0.42521078604159662</v>
      </c>
      <c r="E56" s="143">
        <f>(E26*F26+E30*F30+E34*F34+E38*F38+E43*F43+E47*F47+E51*F51)/F56</f>
        <v>5.4722347286742599E-2</v>
      </c>
      <c r="F56" s="40">
        <f>F26+F30+F34+F38+F43+F47+F51</f>
        <v>10250207</v>
      </c>
    </row>
    <row r="57" spans="1:6" x14ac:dyDescent="0.25">
      <c r="A57" s="144" t="s">
        <v>19</v>
      </c>
      <c r="B57" s="40">
        <f>B27+B31+B35+B39+B44+B48+B52</f>
        <v>667347</v>
      </c>
      <c r="C57" s="143">
        <f>B57/F57</f>
        <v>0.16630627456071995</v>
      </c>
      <c r="D57" s="143">
        <f>(B27*D27+B31*D31+B35*D35+B39*D39+B44*D44+B48*D48+B52*D52)/B57</f>
        <v>0.39776555652456674</v>
      </c>
      <c r="E57" s="143">
        <f>(E27*F27+E31*F31+E35*F35+E39*F39+E44*F44+E48*F48+E52*F52)/F57</f>
        <v>4.1734463584282046E-2</v>
      </c>
      <c r="F57" s="40">
        <f>F27+F31+F35+F39+F44+F48+F52</f>
        <v>4012759</v>
      </c>
    </row>
    <row r="58" spans="1:6" x14ac:dyDescent="0.25">
      <c r="A58" s="73"/>
      <c r="B58" s="35"/>
      <c r="C58" s="87"/>
      <c r="D58" s="87"/>
      <c r="E58" s="87"/>
      <c r="F58" s="35"/>
    </row>
    <row r="59" spans="1:6" ht="15.75" thickBot="1" x14ac:dyDescent="0.3">
      <c r="A59" s="74" t="s">
        <v>71</v>
      </c>
      <c r="B59" s="91">
        <f>B26+B30+B34+B38+B43+B42+B47+B50</f>
        <v>2536736</v>
      </c>
      <c r="C59" s="88">
        <f>B59/F59</f>
        <v>0.2029821233115503</v>
      </c>
      <c r="D59" s="88">
        <f>(B26*D26+B30*D30+B34*D34+B38*D38+B43*D43+B47*D47+B50*D50)/B59</f>
        <v>0.35310879434832793</v>
      </c>
      <c r="E59" s="88">
        <f>(E26*F26+E30*F30+E34*F34+E38*F38+E43*F43+E47*F47+E50*F50)/F59</f>
        <v>4.5865644312464329E-2</v>
      </c>
      <c r="F59" s="91">
        <f>F26+F30+F34+F38+F43+F42+F47+F50</f>
        <v>12497337</v>
      </c>
    </row>
    <row r="60" spans="1:6" x14ac:dyDescent="0.25">
      <c r="A60" s="73"/>
      <c r="B60" s="35"/>
      <c r="C60" s="87"/>
      <c r="D60" s="87"/>
      <c r="E60" s="87"/>
      <c r="F60" s="35"/>
    </row>
    <row r="61" spans="1:6" ht="15.75" thickBot="1" x14ac:dyDescent="0.3">
      <c r="A61" s="74"/>
      <c r="B61" s="91"/>
      <c r="C61" s="88"/>
      <c r="D61" s="88"/>
      <c r="E61" s="88"/>
      <c r="F61" s="91"/>
    </row>
    <row r="62" spans="1:6" x14ac:dyDescent="0.25">
      <c r="A62" s="5"/>
      <c r="B62" s="6" t="s">
        <v>2</v>
      </c>
      <c r="C62" s="79" t="s">
        <v>3</v>
      </c>
      <c r="D62" s="79" t="s">
        <v>4</v>
      </c>
      <c r="E62" s="79" t="s">
        <v>5</v>
      </c>
      <c r="F62" s="6" t="s">
        <v>6</v>
      </c>
    </row>
    <row r="63" spans="1:6" x14ac:dyDescent="0.25">
      <c r="A63" s="8"/>
      <c r="B63" s="9" t="s">
        <v>7</v>
      </c>
      <c r="C63" s="80" t="s">
        <v>7</v>
      </c>
      <c r="D63" s="80" t="s">
        <v>8</v>
      </c>
      <c r="E63" s="80" t="s">
        <v>9</v>
      </c>
      <c r="F63" s="9" t="s">
        <v>10</v>
      </c>
    </row>
    <row r="64" spans="1:6" x14ac:dyDescent="0.25">
      <c r="A64" s="73" t="s">
        <v>29</v>
      </c>
      <c r="B64" s="35">
        <f>SUM(B65:B66)</f>
        <v>1999836</v>
      </c>
      <c r="C64" s="87">
        <f>B64/F64</f>
        <v>0.29930934691032046</v>
      </c>
      <c r="D64" s="87">
        <f>(B65*D65+B66*D66)/B64</f>
        <v>0.47083605296134284</v>
      </c>
      <c r="E64" s="87">
        <f>(E65*F65+E66*F66)/F64</f>
        <v>9.230601835680062E-2</v>
      </c>
      <c r="F64" s="35">
        <f>SUM(F65:F66)</f>
        <v>6681502</v>
      </c>
    </row>
    <row r="65" spans="1:6" x14ac:dyDescent="0.25">
      <c r="A65" s="72" t="s">
        <v>18</v>
      </c>
      <c r="B65" s="35">
        <v>1097317</v>
      </c>
      <c r="C65" s="87">
        <v>0.27997</v>
      </c>
      <c r="D65" s="87">
        <v>0.48038999999999998</v>
      </c>
      <c r="E65" s="87">
        <v>8.9849999999999999E-2</v>
      </c>
      <c r="F65" s="35">
        <v>3919359</v>
      </c>
    </row>
    <row r="66" spans="1:6" x14ac:dyDescent="0.25">
      <c r="A66" s="72" t="s">
        <v>19</v>
      </c>
      <c r="B66" s="35">
        <v>902519</v>
      </c>
      <c r="C66" s="87">
        <v>0.32674999999999998</v>
      </c>
      <c r="D66" s="87">
        <v>0.45922000000000002</v>
      </c>
      <c r="E66" s="87">
        <v>9.5791000000000001E-2</v>
      </c>
      <c r="F66" s="35">
        <v>2762143</v>
      </c>
    </row>
    <row r="67" spans="1:6" x14ac:dyDescent="0.25">
      <c r="A67" s="73"/>
      <c r="B67" s="35"/>
      <c r="C67" s="87"/>
      <c r="D67" s="87"/>
      <c r="E67" s="87"/>
      <c r="F67" s="35"/>
    </row>
    <row r="68" spans="1:6" x14ac:dyDescent="0.25">
      <c r="A68" s="73" t="s">
        <v>30</v>
      </c>
      <c r="B68" s="35">
        <f>SUM(B69:B70)</f>
        <v>670322</v>
      </c>
      <c r="C68" s="87">
        <f>B68/F68</f>
        <v>0.21038125053943146</v>
      </c>
      <c r="D68" s="87">
        <f>(B69*D69+B70*D70)/B68</f>
        <v>0.36656846819886557</v>
      </c>
      <c r="E68" s="87">
        <f>(E69*F69+E70*F70)/F68</f>
        <v>4.2099877376833079E-2</v>
      </c>
      <c r="F68" s="35">
        <f>SUM(F69:F70)</f>
        <v>3186225</v>
      </c>
    </row>
    <row r="69" spans="1:6" x14ac:dyDescent="0.25">
      <c r="A69" s="72" t="s">
        <v>18</v>
      </c>
      <c r="B69" s="35">
        <v>453294</v>
      </c>
      <c r="C69" s="87">
        <v>0.21276</v>
      </c>
      <c r="D69" s="87">
        <v>0.38671</v>
      </c>
      <c r="E69" s="87">
        <v>4.6517999999999997E-2</v>
      </c>
      <c r="F69" s="35">
        <v>2130572</v>
      </c>
    </row>
    <row r="70" spans="1:6" x14ac:dyDescent="0.25">
      <c r="A70" s="72" t="s">
        <v>19</v>
      </c>
      <c r="B70" s="35">
        <v>217028</v>
      </c>
      <c r="C70" s="87">
        <v>0.20558999999999999</v>
      </c>
      <c r="D70" s="87">
        <v>0.32450000000000001</v>
      </c>
      <c r="E70" s="87">
        <v>3.3182999999999997E-2</v>
      </c>
      <c r="F70" s="35">
        <v>1055653</v>
      </c>
    </row>
    <row r="71" spans="1:6" x14ac:dyDescent="0.25">
      <c r="A71" s="73"/>
      <c r="B71" s="35"/>
      <c r="C71" s="87"/>
      <c r="D71" s="87"/>
      <c r="E71" s="87"/>
      <c r="F71" s="35"/>
    </row>
    <row r="72" spans="1:6" x14ac:dyDescent="0.25">
      <c r="A72" s="73" t="s">
        <v>31</v>
      </c>
      <c r="B72" s="35">
        <f>SUM(B73:B75)</f>
        <v>2137814</v>
      </c>
      <c r="C72" s="87">
        <f>B72/F72</f>
        <v>0.25178253518313415</v>
      </c>
      <c r="D72" s="87">
        <f>(B73*D73+B74*D74+B75*D75)/B72</f>
        <v>0.39403316650559866</v>
      </c>
      <c r="E72" s="87">
        <f>(E73*F73+E74*F74+E75*F75)/F72</f>
        <v>5.9300560580992229E-2</v>
      </c>
      <c r="F72" s="35">
        <f>SUM(F73:F75)</f>
        <v>8490716</v>
      </c>
    </row>
    <row r="73" spans="1:6" x14ac:dyDescent="0.25">
      <c r="A73" s="72" t="s">
        <v>32</v>
      </c>
      <c r="B73" s="35">
        <v>734200</v>
      </c>
      <c r="C73" s="87">
        <v>0.20191000000000001</v>
      </c>
      <c r="D73" s="87">
        <v>0.37065999999999999</v>
      </c>
      <c r="E73" s="87">
        <v>4.8111000000000001E-2</v>
      </c>
      <c r="F73" s="35">
        <v>3636351</v>
      </c>
    </row>
    <row r="74" spans="1:6" x14ac:dyDescent="0.25">
      <c r="A74" s="72" t="s">
        <v>18</v>
      </c>
      <c r="B74" s="35">
        <v>739683</v>
      </c>
      <c r="C74" s="87">
        <v>0.26917999999999997</v>
      </c>
      <c r="D74" s="87">
        <v>0.42465000000000003</v>
      </c>
      <c r="E74" s="87">
        <v>6.9501999999999994E-2</v>
      </c>
      <c r="F74" s="35">
        <v>2747916</v>
      </c>
    </row>
    <row r="75" spans="1:6" x14ac:dyDescent="0.25">
      <c r="A75" s="72" t="s">
        <v>19</v>
      </c>
      <c r="B75" s="35">
        <v>663931</v>
      </c>
      <c r="C75" s="87">
        <v>0.31519000000000003</v>
      </c>
      <c r="D75" s="87">
        <v>0.38577</v>
      </c>
      <c r="E75" s="87">
        <v>6.5309000000000006E-2</v>
      </c>
      <c r="F75" s="35">
        <v>2106449</v>
      </c>
    </row>
    <row r="76" spans="1:6" x14ac:dyDescent="0.25">
      <c r="A76" s="73"/>
      <c r="B76" s="35"/>
      <c r="C76" s="87"/>
      <c r="D76" s="87"/>
      <c r="E76" s="87"/>
      <c r="F76" s="35"/>
    </row>
    <row r="77" spans="1:6" x14ac:dyDescent="0.25">
      <c r="A77" s="73" t="s">
        <v>33</v>
      </c>
      <c r="B77" s="35">
        <f>SUM(B78:B79)</f>
        <v>573972</v>
      </c>
      <c r="C77" s="87">
        <f>B77/F77</f>
        <v>0.17745275476378772</v>
      </c>
      <c r="D77" s="87">
        <f>(B78*D78+B79*D79)/B77</f>
        <v>0.44792552330078816</v>
      </c>
      <c r="E77" s="87">
        <f>(E78*F78+E79*F79)/F77</f>
        <v>5.1290846989926746E-2</v>
      </c>
      <c r="F77" s="35">
        <f>SUM(F78:F79)</f>
        <v>3234506</v>
      </c>
    </row>
    <row r="78" spans="1:6" x14ac:dyDescent="0.25">
      <c r="A78" s="72" t="s">
        <v>18</v>
      </c>
      <c r="B78" s="35">
        <v>446961</v>
      </c>
      <c r="C78" s="87">
        <v>0.17352000000000001</v>
      </c>
      <c r="D78" s="87">
        <v>0.41278999999999999</v>
      </c>
      <c r="E78" s="87">
        <v>4.4243999999999999E-2</v>
      </c>
      <c r="F78" s="35">
        <v>2575861</v>
      </c>
    </row>
    <row r="79" spans="1:6" x14ac:dyDescent="0.25">
      <c r="A79" s="72" t="s">
        <v>19</v>
      </c>
      <c r="B79" s="35">
        <v>127011</v>
      </c>
      <c r="C79" s="87">
        <v>0.19284000000000001</v>
      </c>
      <c r="D79" s="87">
        <v>0.57157000000000002</v>
      </c>
      <c r="E79" s="87">
        <v>7.8850000000000003E-2</v>
      </c>
      <c r="F79" s="35">
        <v>658645</v>
      </c>
    </row>
    <row r="80" spans="1:6" x14ac:dyDescent="0.25">
      <c r="A80" s="73"/>
      <c r="B80" s="35"/>
      <c r="C80" s="87"/>
      <c r="D80" s="87"/>
      <c r="E80" s="87"/>
      <c r="F80" s="35"/>
    </row>
    <row r="81" spans="1:6" x14ac:dyDescent="0.25">
      <c r="A81" s="73" t="s">
        <v>34</v>
      </c>
      <c r="B81" s="35">
        <f>SUM(B82:B83)</f>
        <v>827784</v>
      </c>
      <c r="C81" s="87">
        <f>B81/F81</f>
        <v>0.21891559315821335</v>
      </c>
      <c r="D81" s="87">
        <f>(B82*D82+B83*D83)/B81</f>
        <v>0.38277029032936122</v>
      </c>
      <c r="E81" s="87">
        <f>(E82*F82+E83*F83)/F81</f>
        <v>5.0150513266229303E-2</v>
      </c>
      <c r="F81" s="35">
        <f>SUM(F82:F83)</f>
        <v>3781293</v>
      </c>
    </row>
    <row r="82" spans="1:6" x14ac:dyDescent="0.25">
      <c r="A82" s="72" t="s">
        <v>18</v>
      </c>
      <c r="B82" s="35">
        <v>671887</v>
      </c>
      <c r="C82" s="87">
        <v>0.22064</v>
      </c>
      <c r="D82" s="87">
        <v>0.39219999999999999</v>
      </c>
      <c r="E82" s="87">
        <v>5.2387000000000003E-2</v>
      </c>
      <c r="F82" s="35">
        <v>3045214</v>
      </c>
    </row>
    <row r="83" spans="1:6" x14ac:dyDescent="0.25">
      <c r="A83" s="72" t="s">
        <v>19</v>
      </c>
      <c r="B83" s="35">
        <v>155897</v>
      </c>
      <c r="C83" s="87">
        <v>0.21179000000000001</v>
      </c>
      <c r="D83" s="87">
        <v>0.34212999999999999</v>
      </c>
      <c r="E83" s="87">
        <v>4.0897999999999997E-2</v>
      </c>
      <c r="F83" s="35">
        <v>736079</v>
      </c>
    </row>
    <row r="84" spans="1:6" x14ac:dyDescent="0.25">
      <c r="A84" s="73"/>
      <c r="B84" s="35"/>
      <c r="C84" s="87"/>
      <c r="D84" s="87"/>
      <c r="E84" s="87"/>
      <c r="F84" s="35"/>
    </row>
    <row r="85" spans="1:6" x14ac:dyDescent="0.25">
      <c r="A85" s="73" t="s">
        <v>35</v>
      </c>
      <c r="B85" s="35">
        <f>SUM(B86:B88)</f>
        <v>2441369</v>
      </c>
      <c r="C85" s="87">
        <f>B85/F85</f>
        <v>0.27889104730549835</v>
      </c>
      <c r="D85" s="87">
        <f>(B86*D86+B87*D87+B88*D88)/B85</f>
        <v>0.3995779672388729</v>
      </c>
      <c r="E85" s="87">
        <f>(E86*F86+E87*F87+E88*F88)/F85</f>
        <v>6.7392432298835542E-2</v>
      </c>
      <c r="F85" s="35">
        <f>SUM(F86:F88)</f>
        <v>8753845</v>
      </c>
    </row>
    <row r="86" spans="1:6" x14ac:dyDescent="0.25">
      <c r="A86" s="72" t="s">
        <v>36</v>
      </c>
      <c r="B86" s="35">
        <v>1265969</v>
      </c>
      <c r="C86" s="87">
        <v>0.35203000000000001</v>
      </c>
      <c r="D86" s="87">
        <v>0.38379999999999997</v>
      </c>
      <c r="E86" s="87">
        <v>8.0754999999999993E-2</v>
      </c>
      <c r="F86" s="35">
        <v>3596222</v>
      </c>
    </row>
    <row r="87" spans="1:6" x14ac:dyDescent="0.25">
      <c r="A87" s="72" t="s">
        <v>18</v>
      </c>
      <c r="B87" s="35">
        <v>780063</v>
      </c>
      <c r="C87" s="87">
        <v>0.21765000000000001</v>
      </c>
      <c r="D87" s="87">
        <v>0.39999000000000001</v>
      </c>
      <c r="E87" s="87">
        <v>5.4108999999999997E-2</v>
      </c>
      <c r="F87" s="35">
        <v>3584071</v>
      </c>
    </row>
    <row r="88" spans="1:6" x14ac:dyDescent="0.25">
      <c r="A88" s="72" t="s">
        <v>19</v>
      </c>
      <c r="B88" s="35">
        <v>395337</v>
      </c>
      <c r="C88" s="87">
        <v>0.25124000000000002</v>
      </c>
      <c r="D88" s="87">
        <v>0.44929000000000002</v>
      </c>
      <c r="E88" s="87">
        <v>6.7109000000000002E-2</v>
      </c>
      <c r="F88" s="35">
        <v>1573552</v>
      </c>
    </row>
    <row r="89" spans="1:6" x14ac:dyDescent="0.25">
      <c r="A89" s="73"/>
      <c r="B89" s="35"/>
      <c r="C89" s="87"/>
      <c r="D89" s="87"/>
      <c r="E89" s="87"/>
      <c r="F89" s="35"/>
    </row>
    <row r="90" spans="1:6" x14ac:dyDescent="0.25">
      <c r="A90" s="73" t="s">
        <v>37</v>
      </c>
      <c r="B90" s="35">
        <f>SUM(B91:B92)</f>
        <v>773463</v>
      </c>
      <c r="C90" s="87">
        <f>B90/F90</f>
        <v>0.24473602525252366</v>
      </c>
      <c r="D90" s="87">
        <f>(B91*D91+B92*D92)/B90</f>
        <v>0.39933525585580698</v>
      </c>
      <c r="E90" s="87">
        <f>(E91*F91+E92*F92)/F90</f>
        <v>6.2021790731037897E-2</v>
      </c>
      <c r="F90" s="35">
        <f>SUM(F91:F92)</f>
        <v>3160397</v>
      </c>
    </row>
    <row r="91" spans="1:6" x14ac:dyDescent="0.25">
      <c r="A91" s="72" t="s">
        <v>18</v>
      </c>
      <c r="B91" s="35">
        <v>557427</v>
      </c>
      <c r="C91" s="87">
        <v>0.24687000000000001</v>
      </c>
      <c r="D91" s="87">
        <v>0.37944</v>
      </c>
      <c r="E91" s="87">
        <v>6.1012999999999998E-2</v>
      </c>
      <c r="F91" s="35">
        <v>2257997</v>
      </c>
    </row>
    <row r="92" spans="1:6" x14ac:dyDescent="0.25">
      <c r="A92" s="72" t="s">
        <v>19</v>
      </c>
      <c r="B92" s="35">
        <v>216036</v>
      </c>
      <c r="C92" s="87">
        <v>0.2394</v>
      </c>
      <c r="D92" s="87">
        <v>0.45067000000000002</v>
      </c>
      <c r="E92" s="87">
        <v>6.4546000000000006E-2</v>
      </c>
      <c r="F92" s="35">
        <v>902400</v>
      </c>
    </row>
    <row r="93" spans="1:6" x14ac:dyDescent="0.25">
      <c r="A93" s="73"/>
      <c r="B93" s="35"/>
      <c r="C93" s="87"/>
      <c r="D93" s="87"/>
      <c r="E93" s="87"/>
      <c r="F93" s="35"/>
    </row>
    <row r="94" spans="1:6" x14ac:dyDescent="0.25">
      <c r="A94" s="73" t="s">
        <v>38</v>
      </c>
      <c r="B94" s="35">
        <f>SUM(B95:B96)</f>
        <v>379033</v>
      </c>
      <c r="C94" s="87">
        <f>B94/F94</f>
        <v>0.17995298840757371</v>
      </c>
      <c r="D94" s="87">
        <f>(B95*D95+B96*D96)/B94</f>
        <v>0.39177463574411725</v>
      </c>
      <c r="E94" s="87">
        <f>(E95*F95+E96*F96)/F94</f>
        <v>4.3474678070768068E-2</v>
      </c>
      <c r="F94" s="35">
        <f>SUM(F95:F96)</f>
        <v>2106289</v>
      </c>
    </row>
    <row r="95" spans="1:6" x14ac:dyDescent="0.25">
      <c r="A95" s="72" t="s">
        <v>18</v>
      </c>
      <c r="B95" s="35">
        <v>274334</v>
      </c>
      <c r="C95" s="87">
        <v>0.17646999999999999</v>
      </c>
      <c r="D95" s="87">
        <v>0.40001999999999999</v>
      </c>
      <c r="E95" s="87">
        <v>4.4200000000000003E-2</v>
      </c>
      <c r="F95" s="35">
        <v>1554560</v>
      </c>
    </row>
    <row r="96" spans="1:6" x14ac:dyDescent="0.25">
      <c r="A96" s="72" t="s">
        <v>19</v>
      </c>
      <c r="B96" s="35">
        <v>104699</v>
      </c>
      <c r="C96" s="87">
        <v>0.18976999999999999</v>
      </c>
      <c r="D96" s="87">
        <v>0.37017</v>
      </c>
      <c r="E96" s="87">
        <v>4.1431000000000003E-2</v>
      </c>
      <c r="F96" s="35">
        <v>551729</v>
      </c>
    </row>
    <row r="97" spans="1:6" x14ac:dyDescent="0.25">
      <c r="A97" s="73"/>
      <c r="B97" s="35"/>
      <c r="C97" s="87"/>
      <c r="D97" s="87"/>
      <c r="E97" s="87"/>
      <c r="F97" s="35"/>
    </row>
    <row r="98" spans="1:6" x14ac:dyDescent="0.25">
      <c r="A98" s="73" t="s">
        <v>39</v>
      </c>
      <c r="B98" s="35">
        <f>SUM(B99:B101)</f>
        <v>3468539</v>
      </c>
      <c r="C98" s="87">
        <f>B98/F98</f>
        <v>0.25317200481214824</v>
      </c>
      <c r="D98" s="87">
        <f>(B99*D99+B100*D100+B101*D101)/B98</f>
        <v>0.42864846929211403</v>
      </c>
      <c r="E98" s="87">
        <f>(E99*F99+E100*F100+E101*F101)/F98</f>
        <v>6.7681168205486503E-2</v>
      </c>
      <c r="F98" s="35">
        <f>SUM(F99:F101)</f>
        <v>13700326</v>
      </c>
    </row>
    <row r="99" spans="1:6" x14ac:dyDescent="0.25">
      <c r="A99" s="72" t="s">
        <v>40</v>
      </c>
      <c r="B99" s="35">
        <v>933607</v>
      </c>
      <c r="C99" s="87">
        <v>0.26765</v>
      </c>
      <c r="D99" s="87">
        <v>0.40500999999999998</v>
      </c>
      <c r="E99" s="87">
        <v>6.5270999999999996E-2</v>
      </c>
      <c r="F99" s="35">
        <v>3488134</v>
      </c>
    </row>
    <row r="100" spans="1:6" x14ac:dyDescent="0.25">
      <c r="A100" s="72" t="s">
        <v>18</v>
      </c>
      <c r="B100" s="35">
        <v>1570491</v>
      </c>
      <c r="C100" s="87">
        <v>0.23669000000000001</v>
      </c>
      <c r="D100" s="87">
        <v>0.436</v>
      </c>
      <c r="E100" s="87">
        <v>6.6715999999999998E-2</v>
      </c>
      <c r="F100" s="35">
        <v>6635327</v>
      </c>
    </row>
    <row r="101" spans="1:6" x14ac:dyDescent="0.25">
      <c r="A101" s="72" t="s">
        <v>19</v>
      </c>
      <c r="B101" s="35">
        <v>964441</v>
      </c>
      <c r="C101" s="87">
        <v>0.26962999999999998</v>
      </c>
      <c r="D101" s="87">
        <v>0.43956000000000001</v>
      </c>
      <c r="E101" s="87">
        <v>7.1821999999999997E-2</v>
      </c>
      <c r="F101" s="35">
        <v>3576865</v>
      </c>
    </row>
    <row r="102" spans="1:6" x14ac:dyDescent="0.25">
      <c r="A102" s="73"/>
      <c r="B102" s="35"/>
      <c r="C102" s="87"/>
      <c r="D102" s="87"/>
      <c r="E102" s="87"/>
      <c r="F102" s="35"/>
    </row>
    <row r="103" spans="1:6" x14ac:dyDescent="0.25">
      <c r="A103" s="142" t="s">
        <v>41</v>
      </c>
      <c r="B103" s="40">
        <f>SUM(B104:B106)</f>
        <v>13272132</v>
      </c>
      <c r="C103" s="143">
        <f>B103/F103</f>
        <v>0.24996906023284748</v>
      </c>
      <c r="D103" s="143">
        <f>(B104*D104+B105*D105+B106*D106)/B103</f>
        <v>0.41615763041536957</v>
      </c>
      <c r="E103" s="143">
        <f>(E104*F104+E105*F105+E106*F106)/F103</f>
        <v>6.4312937362429629E-2</v>
      </c>
      <c r="F103" s="40">
        <f>SUM(F104:F106)</f>
        <v>53095099</v>
      </c>
    </row>
    <row r="104" spans="1:6" x14ac:dyDescent="0.25">
      <c r="A104" s="144" t="s">
        <v>17</v>
      </c>
      <c r="B104" s="51">
        <f>B73+B86+B99</f>
        <v>2933776</v>
      </c>
      <c r="C104" s="145">
        <f>B104/F104</f>
        <v>0.27365508636697189</v>
      </c>
      <c r="D104" s="145">
        <f>(B73*D73+B86*D86+B99*D99)/B104</f>
        <v>0.38726121055936102</v>
      </c>
      <c r="E104" s="145">
        <f>(E73*F73+E86*F86+E99*F99)/F104</f>
        <v>6.4644559811680324E-2</v>
      </c>
      <c r="F104" s="51">
        <f>F73+F86+F99</f>
        <v>10720707</v>
      </c>
    </row>
    <row r="105" spans="1:6" x14ac:dyDescent="0.25">
      <c r="A105" s="144" t="s">
        <v>18</v>
      </c>
      <c r="B105" s="51">
        <f>B65+B69+B74+B78+B82+B87+B91+B95+B100</f>
        <v>6591457</v>
      </c>
      <c r="C105" s="145">
        <f>B105/F105</f>
        <v>0.23167851732654848</v>
      </c>
      <c r="D105" s="145">
        <f>(B65*D65+B69*D69+B74*D74+B78*D78+B82*D82+B87*D87+B91*D91+B95*D95+B100*D100)/B105</f>
        <v>0.42214575591405662</v>
      </c>
      <c r="E105" s="145">
        <f>(E65*F65+E69*F69+E74*F74+E78*F78+E82*F82+E87*F87+E91*F91+E95*F95+E100*F100)/F105</f>
        <v>6.1820158619785251E-2</v>
      </c>
      <c r="F105" s="51">
        <f>F65+F69+F74+F78+F82+F87+F91+F95+F100</f>
        <v>28450877</v>
      </c>
    </row>
    <row r="106" spans="1:6" ht="15.75" thickBot="1" x14ac:dyDescent="0.3">
      <c r="A106" s="146" t="s">
        <v>19</v>
      </c>
      <c r="B106" s="44">
        <f>B66+B70+B75+B79+B83+B88+B92+B96+B101</f>
        <v>3746899</v>
      </c>
      <c r="C106" s="147">
        <f>B106/F106</f>
        <v>0.26910582564819302</v>
      </c>
      <c r="D106" s="147">
        <f>(B66*D66+B70*D70+B75*D75+B79*D79+B83*D83+B88*D88+B92*D92+B96*D96+B101*D101)/B106</f>
        <v>0.42824900286076562</v>
      </c>
      <c r="E106" s="147">
        <f>(E66*F66+E70*F70+E75*F75+E79*F79+E83*F83+E88*F88+E92*F92+E96*F96+E101*F101)/F106</f>
        <v>6.9151264055233169E-2</v>
      </c>
      <c r="F106" s="44">
        <f>F66+F70+F75+F79+F83+F88+F92+F96+F101</f>
        <v>13923515</v>
      </c>
    </row>
    <row r="107" spans="1:6" x14ac:dyDescent="0.25">
      <c r="A107" s="75"/>
      <c r="B107" s="30"/>
      <c r="C107" s="89"/>
      <c r="D107" s="89"/>
      <c r="E107" s="89"/>
      <c r="F107" s="30"/>
    </row>
    <row r="108" spans="1:6" ht="15.75" thickBot="1" x14ac:dyDescent="0.3">
      <c r="A108" s="74"/>
      <c r="B108" s="91"/>
      <c r="C108" s="88"/>
      <c r="D108" s="88"/>
      <c r="E108" s="88"/>
      <c r="F108" s="91"/>
    </row>
    <row r="109" spans="1:6" x14ac:dyDescent="0.25">
      <c r="A109" s="5" t="s">
        <v>13</v>
      </c>
      <c r="B109" s="6" t="s">
        <v>2</v>
      </c>
      <c r="C109" s="79" t="s">
        <v>3</v>
      </c>
      <c r="D109" s="79" t="s">
        <v>4</v>
      </c>
      <c r="E109" s="79" t="s">
        <v>5</v>
      </c>
      <c r="F109" s="6" t="s">
        <v>6</v>
      </c>
    </row>
    <row r="110" spans="1:6" x14ac:dyDescent="0.25">
      <c r="A110" s="8"/>
      <c r="B110" s="9" t="s">
        <v>7</v>
      </c>
      <c r="C110" s="80" t="s">
        <v>7</v>
      </c>
      <c r="D110" s="80" t="s">
        <v>8</v>
      </c>
      <c r="E110" s="80" t="s">
        <v>9</v>
      </c>
      <c r="F110" s="9" t="s">
        <v>10</v>
      </c>
    </row>
    <row r="111" spans="1:6" x14ac:dyDescent="0.25">
      <c r="A111" s="73" t="s">
        <v>42</v>
      </c>
      <c r="B111" s="35">
        <f>SUM(B112:B114)</f>
        <v>1944923</v>
      </c>
      <c r="C111" s="87">
        <f>B111/F111</f>
        <v>9.8700742319864782E-2</v>
      </c>
      <c r="D111" s="87">
        <f>(B112*D112+B113*D113+B114*D114)/B111</f>
        <v>0.42232948050899699</v>
      </c>
      <c r="E111" s="87">
        <f>(E112*F112+E113*F113+E114*F114)/F111</f>
        <v>2.7962771776833911E-2</v>
      </c>
      <c r="F111" s="35">
        <f>SUM(F112:F114)</f>
        <v>19705252</v>
      </c>
    </row>
    <row r="112" spans="1:6" x14ac:dyDescent="0.25">
      <c r="A112" s="72" t="s">
        <v>43</v>
      </c>
      <c r="B112" s="35">
        <v>611787</v>
      </c>
      <c r="C112" s="87">
        <v>0.12556999999999999</v>
      </c>
      <c r="D112" s="87">
        <v>0.37297999999999998</v>
      </c>
      <c r="E112" s="87">
        <v>2.8191999999999998E-2</v>
      </c>
      <c r="F112" s="35">
        <v>4871961</v>
      </c>
    </row>
    <row r="113" spans="1:6" x14ac:dyDescent="0.25">
      <c r="A113" s="72" t="s">
        <v>18</v>
      </c>
      <c r="B113" s="35">
        <v>1047040</v>
      </c>
      <c r="C113" s="87">
        <v>8.8230000000000003E-2</v>
      </c>
      <c r="D113" s="87">
        <v>0.42237000000000002</v>
      </c>
      <c r="E113" s="87">
        <v>2.5721999999999998E-2</v>
      </c>
      <c r="F113" s="35">
        <v>11867068</v>
      </c>
    </row>
    <row r="114" spans="1:6" x14ac:dyDescent="0.25">
      <c r="A114" s="72" t="s">
        <v>19</v>
      </c>
      <c r="B114" s="35">
        <v>286096</v>
      </c>
      <c r="C114" s="87">
        <v>9.6449999999999994E-2</v>
      </c>
      <c r="D114" s="87">
        <v>0.52771000000000001</v>
      </c>
      <c r="E114" s="87">
        <v>3.6551E-2</v>
      </c>
      <c r="F114" s="35">
        <v>2966223</v>
      </c>
    </row>
    <row r="115" spans="1:6" x14ac:dyDescent="0.25">
      <c r="A115" s="73"/>
      <c r="B115" s="35"/>
      <c r="C115" s="87"/>
      <c r="D115" s="87"/>
      <c r="E115" s="87"/>
      <c r="F115" s="35"/>
    </row>
    <row r="116" spans="1:6" x14ac:dyDescent="0.25">
      <c r="A116" s="73" t="s">
        <v>44</v>
      </c>
      <c r="B116" s="35">
        <f>SUM(B117:B118)</f>
        <v>227272</v>
      </c>
      <c r="C116" s="87">
        <f>B116/F116</f>
        <v>6.4711491562979326E-2</v>
      </c>
      <c r="D116" s="87">
        <f>(B117*D117+B118*D118)/B116</f>
        <v>0.47101547784152903</v>
      </c>
      <c r="E116" s="87">
        <f>(E117*F117+E118*F118)/F116</f>
        <v>2.2242840706122667E-2</v>
      </c>
      <c r="F116" s="35">
        <f>SUM(F117:F118)</f>
        <v>3512081</v>
      </c>
    </row>
    <row r="117" spans="1:6" x14ac:dyDescent="0.25">
      <c r="A117" s="72" t="s">
        <v>18</v>
      </c>
      <c r="B117" s="35">
        <v>218912</v>
      </c>
      <c r="C117" s="87">
        <v>7.2120000000000004E-2</v>
      </c>
      <c r="D117" s="87">
        <v>0.46383999999999997</v>
      </c>
      <c r="E117" s="87">
        <v>2.4058E-2</v>
      </c>
      <c r="F117" s="35">
        <v>3035589</v>
      </c>
    </row>
    <row r="118" spans="1:6" x14ac:dyDescent="0.25">
      <c r="A118" s="72" t="s">
        <v>19</v>
      </c>
      <c r="B118" s="35">
        <v>8360</v>
      </c>
      <c r="C118" s="87">
        <v>1.754E-2</v>
      </c>
      <c r="D118" s="87">
        <v>0.65891</v>
      </c>
      <c r="E118" s="87">
        <v>1.0678999999999999E-2</v>
      </c>
      <c r="F118" s="35">
        <v>476492</v>
      </c>
    </row>
    <row r="119" spans="1:6" x14ac:dyDescent="0.25">
      <c r="A119" s="73"/>
      <c r="B119" s="35"/>
      <c r="C119" s="87"/>
      <c r="D119" s="87"/>
      <c r="E119" s="87"/>
      <c r="F119" s="35"/>
    </row>
    <row r="120" spans="1:6" x14ac:dyDescent="0.25">
      <c r="A120" s="73" t="s">
        <v>45</v>
      </c>
      <c r="B120" s="35">
        <f>SUM(B121:B123)</f>
        <v>2737881</v>
      </c>
      <c r="C120" s="87">
        <f>B120/F120</f>
        <v>0.18573332406209245</v>
      </c>
      <c r="D120" s="87">
        <f>(B121*D121+B122*D122+B123*D123)/B120</f>
        <v>0.40907596943037339</v>
      </c>
      <c r="E120" s="87">
        <f>(E121*F121+E122*F122+E123*F123)/F120</f>
        <v>4.9428152835320718E-2</v>
      </c>
      <c r="F120" s="35">
        <f>SUM(F121:F123)</f>
        <v>14740925</v>
      </c>
    </row>
    <row r="121" spans="1:6" x14ac:dyDescent="0.25">
      <c r="A121" s="72" t="s">
        <v>46</v>
      </c>
      <c r="B121" s="35">
        <v>2315024</v>
      </c>
      <c r="C121" s="87">
        <v>0.21518000000000001</v>
      </c>
      <c r="D121" s="87">
        <v>0.40083999999999997</v>
      </c>
      <c r="E121" s="87">
        <v>5.5495000000000003E-2</v>
      </c>
      <c r="F121" s="35">
        <v>10758532</v>
      </c>
    </row>
    <row r="122" spans="1:6" x14ac:dyDescent="0.25">
      <c r="A122" s="72" t="s">
        <v>18</v>
      </c>
      <c r="B122" s="35">
        <v>380818</v>
      </c>
      <c r="C122" s="87">
        <v>0.10577</v>
      </c>
      <c r="D122" s="87">
        <v>0.4466</v>
      </c>
      <c r="E122" s="87">
        <v>3.2002000000000003E-2</v>
      </c>
      <c r="F122" s="35">
        <v>3600366</v>
      </c>
    </row>
    <row r="123" spans="1:6" x14ac:dyDescent="0.25">
      <c r="A123" s="72" t="s">
        <v>19</v>
      </c>
      <c r="B123" s="35">
        <v>42039</v>
      </c>
      <c r="C123" s="87">
        <v>0.11004</v>
      </c>
      <c r="D123" s="87">
        <v>0.52270000000000005</v>
      </c>
      <c r="E123" s="87">
        <v>4.2805999999999997E-2</v>
      </c>
      <c r="F123" s="35">
        <v>382027</v>
      </c>
    </row>
    <row r="124" spans="1:6" x14ac:dyDescent="0.25">
      <c r="A124" s="73"/>
      <c r="B124" s="35"/>
      <c r="C124" s="87"/>
      <c r="D124" s="87"/>
      <c r="E124" s="87"/>
      <c r="F124" s="35"/>
    </row>
    <row r="125" spans="1:6" x14ac:dyDescent="0.25">
      <c r="A125" s="73" t="s">
        <v>47</v>
      </c>
      <c r="B125" s="35">
        <f>SUM(B126:B128)</f>
        <v>5366527</v>
      </c>
      <c r="C125" s="87">
        <f>B125/F125</f>
        <v>0.13533746093069388</v>
      </c>
      <c r="D125" s="87">
        <f>(B126*D126+B127*D127+B128*D128)/B125</f>
        <v>0.38257765670423349</v>
      </c>
      <c r="E125" s="87">
        <f>(E126*F126+E127*F127+E128*F128)/F125</f>
        <v>3.1821676672929927E-2</v>
      </c>
      <c r="F125" s="35">
        <f>SUM(F126:F128)</f>
        <v>39652931</v>
      </c>
    </row>
    <row r="126" spans="1:6" x14ac:dyDescent="0.25">
      <c r="A126" s="72" t="s">
        <v>46</v>
      </c>
      <c r="B126" s="35">
        <v>3784194</v>
      </c>
      <c r="C126" s="87">
        <v>0.20163</v>
      </c>
      <c r="D126" s="87">
        <v>0.36846000000000001</v>
      </c>
      <c r="E126" s="87">
        <v>4.2546E-2</v>
      </c>
      <c r="F126" s="35">
        <v>18767887</v>
      </c>
    </row>
    <row r="127" spans="1:6" x14ac:dyDescent="0.25">
      <c r="A127" s="72" t="s">
        <v>18</v>
      </c>
      <c r="B127" s="35">
        <v>1517817</v>
      </c>
      <c r="C127" s="87">
        <v>7.7289999999999998E-2</v>
      </c>
      <c r="D127" s="87">
        <v>0.42093999999999998</v>
      </c>
      <c r="E127" s="87">
        <v>2.2945E-2</v>
      </c>
      <c r="F127" s="35">
        <v>19637745</v>
      </c>
    </row>
    <row r="128" spans="1:6" x14ac:dyDescent="0.25">
      <c r="A128" s="72" t="s">
        <v>19</v>
      </c>
      <c r="B128" s="35">
        <v>64516</v>
      </c>
      <c r="C128" s="87">
        <v>5.1720000000000002E-2</v>
      </c>
      <c r="D128" s="87">
        <v>0.30813000000000001</v>
      </c>
      <c r="E128" s="87">
        <v>1.0211E-2</v>
      </c>
      <c r="F128" s="35">
        <v>1247299</v>
      </c>
    </row>
    <row r="129" spans="1:6" x14ac:dyDescent="0.25">
      <c r="A129" s="73"/>
      <c r="B129" s="35"/>
      <c r="C129" s="87"/>
      <c r="D129" s="87"/>
      <c r="E129" s="87"/>
      <c r="F129" s="35"/>
    </row>
    <row r="130" spans="1:6" x14ac:dyDescent="0.25">
      <c r="A130" s="73" t="s">
        <v>72</v>
      </c>
      <c r="B130" s="35">
        <f>SUM(B131:B133)</f>
        <v>2172195</v>
      </c>
      <c r="C130" s="87">
        <f>B130/F130</f>
        <v>9.3559195623373281E-2</v>
      </c>
      <c r="D130" s="87">
        <f>(B131*D131+B132*D132+B133*D133)/B130</f>
        <v>0.42742338965884735</v>
      </c>
      <c r="E130" s="87">
        <f>(E131*F131+E132*F132+E133*F133)/F130</f>
        <v>2.7097519026453208E-2</v>
      </c>
      <c r="F130" s="35">
        <f>SUM(F131:F133)</f>
        <v>23217333</v>
      </c>
    </row>
    <row r="131" spans="1:6" x14ac:dyDescent="0.25">
      <c r="A131" s="72" t="s">
        <v>17</v>
      </c>
      <c r="B131" s="35">
        <f>B112</f>
        <v>611787</v>
      </c>
      <c r="C131" s="87">
        <f>B131/F131</f>
        <v>0.12557304953795811</v>
      </c>
      <c r="D131" s="87">
        <f>D112</f>
        <v>0.37297999999999998</v>
      </c>
      <c r="E131" s="87">
        <f>E112</f>
        <v>2.8191999999999998E-2</v>
      </c>
      <c r="F131" s="35">
        <f>F112</f>
        <v>4871961</v>
      </c>
    </row>
    <row r="132" spans="1:6" x14ac:dyDescent="0.25">
      <c r="A132" s="72" t="s">
        <v>18</v>
      </c>
      <c r="B132" s="35">
        <f>B113+B117</f>
        <v>1265952</v>
      </c>
      <c r="C132" s="87">
        <f>B132/F132</f>
        <v>8.4948073353630832E-2</v>
      </c>
      <c r="D132" s="87">
        <f>(B113*D113+B117*D117)/B132</f>
        <v>0.42954110967872405</v>
      </c>
      <c r="E132" s="87">
        <f>(E113*F113+E117*F117)/F132</f>
        <v>2.5383052381732999E-2</v>
      </c>
      <c r="F132" s="35">
        <f>F113+F117</f>
        <v>14902657</v>
      </c>
    </row>
    <row r="133" spans="1:6" x14ac:dyDescent="0.25">
      <c r="A133" s="72" t="s">
        <v>19</v>
      </c>
      <c r="B133" s="35">
        <f>B114+B118</f>
        <v>294456</v>
      </c>
      <c r="C133" s="87">
        <f>B133/F133</f>
        <v>8.5530170229019833E-2</v>
      </c>
      <c r="D133" s="87">
        <f>(B114*D114+B118*D118)/B133</f>
        <v>0.53143494362485388</v>
      </c>
      <c r="E133" s="87">
        <f>(E114*F114+E118*F118)/F133</f>
        <v>3.2970163066358957E-2</v>
      </c>
      <c r="F133" s="35">
        <f>F114+F118</f>
        <v>3442715</v>
      </c>
    </row>
    <row r="134" spans="1:6" x14ac:dyDescent="0.25">
      <c r="A134" s="73"/>
      <c r="B134" s="35"/>
      <c r="C134" s="87"/>
      <c r="D134" s="87"/>
      <c r="E134" s="87"/>
      <c r="F134" s="35"/>
    </row>
    <row r="135" spans="1:6" x14ac:dyDescent="0.25">
      <c r="A135" s="142" t="s">
        <v>48</v>
      </c>
      <c r="B135" s="40">
        <f>SUM(B136:B138)</f>
        <v>10276603</v>
      </c>
      <c r="C135" s="143">
        <f>B135/F135</f>
        <v>0.13241135888280231</v>
      </c>
      <c r="D135" s="143">
        <f>(B136*D136+B137*D137+B138*D138)/B135</f>
        <v>0.39911647832070574</v>
      </c>
      <c r="E135" s="143">
        <f>(E136*F136+E137*F137+E138*F138)/F135</f>
        <v>3.375249883056166E-2</v>
      </c>
      <c r="F135" s="40">
        <f>SUM(F136:F138)</f>
        <v>77611189</v>
      </c>
    </row>
    <row r="136" spans="1:6" x14ac:dyDescent="0.25">
      <c r="A136" s="144" t="s">
        <v>17</v>
      </c>
      <c r="B136" s="51">
        <f>B112+B121+B126</f>
        <v>6711005</v>
      </c>
      <c r="C136" s="145">
        <f>B136/F136</f>
        <v>0.19509654233716819</v>
      </c>
      <c r="D136" s="145">
        <f>(B112*D112+B121*D121+B126*D126)/B136</f>
        <v>0.38004183526312374</v>
      </c>
      <c r="E136" s="145">
        <f>(E112*F112+E121*F121+E126*F126)/F136</f>
        <v>4.4562958434496043E-2</v>
      </c>
      <c r="F136" s="51">
        <f>F112+F121+F126</f>
        <v>34398380</v>
      </c>
    </row>
    <row r="137" spans="1:6" x14ac:dyDescent="0.25">
      <c r="A137" s="144" t="s">
        <v>18</v>
      </c>
      <c r="B137" s="51">
        <f>B113+B117+B122+B127</f>
        <v>3164587</v>
      </c>
      <c r="C137" s="145">
        <f>B137/F137</f>
        <v>8.2971244837020591E-2</v>
      </c>
      <c r="D137" s="145">
        <f>(B113*D113+B117*D117+B122*D122+B127*D127)/B137</f>
        <v>0.42746861870443126</v>
      </c>
      <c r="E137" s="145">
        <f>(E113*F113+E117*F117+E122*F122+E127*F127)/F137</f>
        <v>2.4752566466805282E-2</v>
      </c>
      <c r="F137" s="51">
        <f>F113+F117+F122+F127</f>
        <v>38140768</v>
      </c>
    </row>
    <row r="138" spans="1:6" ht="15.75" thickBot="1" x14ac:dyDescent="0.3">
      <c r="A138" s="146" t="s">
        <v>19</v>
      </c>
      <c r="B138" s="44">
        <f>B114+B118+B123+B128</f>
        <v>401011</v>
      </c>
      <c r="C138" s="147">
        <f>B138/F138</f>
        <v>7.9063043851577697E-2</v>
      </c>
      <c r="D138" s="147">
        <f>(B114*D114+B118*D118+B123*D123+B128*D128)/B138</f>
        <v>0.49459318607220254</v>
      </c>
      <c r="E138" s="147">
        <f>(E114*F114+E118*F118+E123*F123+E128*F128)/F138</f>
        <v>2.8114144343864726E-2</v>
      </c>
      <c r="F138" s="44">
        <f>F114+F118+F123+F128</f>
        <v>5072041</v>
      </c>
    </row>
    <row r="139" spans="1:6" x14ac:dyDescent="0.25">
      <c r="A139" s="75"/>
      <c r="B139" s="30"/>
      <c r="C139" s="89"/>
      <c r="D139" s="89"/>
      <c r="E139" s="89"/>
      <c r="F139" s="30"/>
    </row>
    <row r="140" spans="1:6" ht="15.75" thickBot="1" x14ac:dyDescent="0.3">
      <c r="A140" s="74"/>
      <c r="B140" s="91"/>
      <c r="C140" s="88"/>
      <c r="D140" s="88"/>
      <c r="E140" s="88"/>
      <c r="F140" s="91"/>
    </row>
    <row r="141" spans="1:6" x14ac:dyDescent="0.25">
      <c r="A141" s="5" t="s">
        <v>14</v>
      </c>
      <c r="B141" s="6" t="s">
        <v>2</v>
      </c>
      <c r="C141" s="79" t="s">
        <v>3</v>
      </c>
      <c r="D141" s="79" t="s">
        <v>4</v>
      </c>
      <c r="E141" s="79" t="s">
        <v>5</v>
      </c>
      <c r="F141" s="6" t="s">
        <v>6</v>
      </c>
    </row>
    <row r="142" spans="1:6" x14ac:dyDescent="0.25">
      <c r="A142" s="8"/>
      <c r="B142" s="9" t="s">
        <v>7</v>
      </c>
      <c r="C142" s="80" t="s">
        <v>7</v>
      </c>
      <c r="D142" s="80" t="s">
        <v>8</v>
      </c>
      <c r="E142" s="80" t="s">
        <v>9</v>
      </c>
      <c r="F142" s="9" t="s">
        <v>10</v>
      </c>
    </row>
    <row r="143" spans="1:6" x14ac:dyDescent="0.25">
      <c r="A143" s="73" t="s">
        <v>49</v>
      </c>
      <c r="B143" s="35">
        <f>SUM(B144:B146)</f>
        <v>597777</v>
      </c>
      <c r="C143" s="87">
        <f>B143/F143</f>
        <v>5.7211626944784447E-2</v>
      </c>
      <c r="D143" s="87">
        <f>(B144*D144+B145*D145+B146*D146)/B143</f>
        <v>0.46184513300110241</v>
      </c>
      <c r="E143" s="87">
        <f>(E144*F144+E145*F145+E146*F146)/F143</f>
        <v>1.9367283602189516E-2</v>
      </c>
      <c r="F143" s="35">
        <f>SUM(F144:F146)</f>
        <v>10448523</v>
      </c>
    </row>
    <row r="144" spans="1:6" x14ac:dyDescent="0.25">
      <c r="A144" s="72" t="s">
        <v>50</v>
      </c>
      <c r="B144" s="35">
        <v>235002</v>
      </c>
      <c r="C144" s="87">
        <v>7.4050000000000005E-2</v>
      </c>
      <c r="D144" s="87">
        <v>0.43430999999999997</v>
      </c>
      <c r="E144" s="87">
        <v>2.2596000000000002E-2</v>
      </c>
      <c r="F144" s="35">
        <v>3173424</v>
      </c>
    </row>
    <row r="145" spans="1:6" x14ac:dyDescent="0.25">
      <c r="A145" s="72" t="s">
        <v>18</v>
      </c>
      <c r="B145" s="35">
        <v>288328</v>
      </c>
      <c r="C145" s="87">
        <v>4.691E-2</v>
      </c>
      <c r="D145" s="87">
        <v>0.46504000000000001</v>
      </c>
      <c r="E145" s="87">
        <v>1.6119000000000001E-2</v>
      </c>
      <c r="F145" s="35">
        <v>6146854</v>
      </c>
    </row>
    <row r="146" spans="1:6" x14ac:dyDescent="0.25">
      <c r="A146" s="72" t="s">
        <v>19</v>
      </c>
      <c r="B146" s="35">
        <v>74447</v>
      </c>
      <c r="C146" s="87">
        <v>6.5979999999999997E-2</v>
      </c>
      <c r="D146" s="87">
        <v>0.53639000000000003</v>
      </c>
      <c r="E146" s="87">
        <v>2.7983000000000001E-2</v>
      </c>
      <c r="F146" s="35">
        <v>1128245</v>
      </c>
    </row>
    <row r="147" spans="1:6" x14ac:dyDescent="0.25">
      <c r="A147" s="73"/>
      <c r="B147" s="35"/>
      <c r="C147" s="87"/>
      <c r="D147" s="87"/>
      <c r="E147" s="87"/>
      <c r="F147" s="35"/>
    </row>
    <row r="148" spans="1:6" x14ac:dyDescent="0.25">
      <c r="A148" s="73" t="s">
        <v>51</v>
      </c>
      <c r="B148" s="35">
        <f>SUM(B149:B150)</f>
        <v>157589</v>
      </c>
      <c r="C148" s="87">
        <f>B148/F148</f>
        <v>2.5477184930227895E-2</v>
      </c>
      <c r="D148" s="87">
        <f>(B149*D149+B150*D150)/B148</f>
        <v>0.6121328420130846</v>
      </c>
      <c r="E148" s="87">
        <f>(E149*F149+E150*F150)/F148</f>
        <v>1.3839961094463742E-2</v>
      </c>
      <c r="F148" s="35">
        <f>SUM(F149:F150)</f>
        <v>6185495</v>
      </c>
    </row>
    <row r="149" spans="1:6" x14ac:dyDescent="0.25">
      <c r="A149" s="72" t="s">
        <v>18</v>
      </c>
      <c r="B149" s="35">
        <v>134877</v>
      </c>
      <c r="C149" s="87">
        <v>2.5909999999999999E-2</v>
      </c>
      <c r="D149" s="87">
        <v>0.58348</v>
      </c>
      <c r="E149" s="87">
        <v>1.3325999999999999E-2</v>
      </c>
      <c r="F149" s="35">
        <v>5205500</v>
      </c>
    </row>
    <row r="150" spans="1:6" x14ac:dyDescent="0.25">
      <c r="A150" s="72" t="s">
        <v>19</v>
      </c>
      <c r="B150" s="35">
        <v>22712</v>
      </c>
      <c r="C150" s="87">
        <v>2.3179999999999999E-2</v>
      </c>
      <c r="D150" s="87">
        <v>0.78229000000000004</v>
      </c>
      <c r="E150" s="87">
        <v>1.6570000000000001E-2</v>
      </c>
      <c r="F150" s="35">
        <v>979995</v>
      </c>
    </row>
    <row r="151" spans="1:6" x14ac:dyDescent="0.25">
      <c r="A151" s="73"/>
      <c r="B151" s="35"/>
      <c r="C151" s="87"/>
      <c r="D151" s="87"/>
      <c r="E151" s="87"/>
      <c r="F151" s="35"/>
    </row>
    <row r="152" spans="1:6" x14ac:dyDescent="0.25">
      <c r="A152" s="73" t="s">
        <v>52</v>
      </c>
      <c r="B152" s="35">
        <f>SUM(B153:B155)</f>
        <v>539293</v>
      </c>
      <c r="C152" s="87">
        <f>B152/F152</f>
        <v>5.1214131599139991E-2</v>
      </c>
      <c r="D152" s="87">
        <f>(B153*D153+B154*D154+B155*D155)/B152</f>
        <v>0.50266197770043375</v>
      </c>
      <c r="E152" s="87">
        <f>(E153*F153+E154*F154+E155*F155)/F152</f>
        <v>1.9236033258658938E-2</v>
      </c>
      <c r="F152" s="35">
        <f>SUM(F153:F155)</f>
        <v>10530160</v>
      </c>
    </row>
    <row r="153" spans="1:6" x14ac:dyDescent="0.25">
      <c r="A153" s="72" t="s">
        <v>53</v>
      </c>
      <c r="B153" s="35">
        <v>233749</v>
      </c>
      <c r="C153" s="87">
        <v>5.9959999999999999E-2</v>
      </c>
      <c r="D153" s="87">
        <v>0.48126999999999998</v>
      </c>
      <c r="E153" s="87">
        <v>2.0910999999999999E-2</v>
      </c>
      <c r="F153" s="35">
        <v>3898707</v>
      </c>
    </row>
    <row r="154" spans="1:6" x14ac:dyDescent="0.25">
      <c r="A154" s="72" t="s">
        <v>18</v>
      </c>
      <c r="B154" s="35">
        <v>222695</v>
      </c>
      <c r="C154" s="87">
        <v>4.3900000000000002E-2</v>
      </c>
      <c r="D154" s="87">
        <v>0.47928999999999999</v>
      </c>
      <c r="E154" s="87">
        <v>1.592E-2</v>
      </c>
      <c r="F154" s="35">
        <v>5073151</v>
      </c>
    </row>
    <row r="155" spans="1:6" x14ac:dyDescent="0.25">
      <c r="A155" s="72" t="s">
        <v>19</v>
      </c>
      <c r="B155" s="35">
        <v>82849</v>
      </c>
      <c r="C155" s="87">
        <v>5.3170000000000002E-2</v>
      </c>
      <c r="D155" s="87">
        <v>0.62583999999999995</v>
      </c>
      <c r="E155" s="87">
        <v>2.5840999999999999E-2</v>
      </c>
      <c r="F155" s="35">
        <v>1558302</v>
      </c>
    </row>
    <row r="156" spans="1:6" x14ac:dyDescent="0.25">
      <c r="A156" s="73"/>
      <c r="B156" s="35"/>
      <c r="C156" s="87"/>
      <c r="D156" s="87"/>
      <c r="E156" s="87"/>
      <c r="F156" s="35"/>
    </row>
    <row r="157" spans="1:6" x14ac:dyDescent="0.25">
      <c r="A157" s="142" t="s">
        <v>54</v>
      </c>
      <c r="B157" s="40">
        <f>SUM(B158:B160)</f>
        <v>1294659</v>
      </c>
      <c r="C157" s="145">
        <f>B157/F157</f>
        <v>4.7660525564219174E-2</v>
      </c>
      <c r="D157" s="143">
        <f>(B158*D158+B159*D159+B160*D160)/B157</f>
        <v>0.49714085828778082</v>
      </c>
      <c r="E157" s="143">
        <f>(E158*F158+E159*F159+E160*F160)/F157</f>
        <v>1.8057790163722238E-2</v>
      </c>
      <c r="F157" s="40">
        <f>SUM(F158:F160)</f>
        <v>27164178</v>
      </c>
    </row>
    <row r="158" spans="1:6" x14ac:dyDescent="0.25">
      <c r="A158" s="144" t="s">
        <v>17</v>
      </c>
      <c r="B158" s="51">
        <f>B144+B153</f>
        <v>468751</v>
      </c>
      <c r="C158" s="145">
        <f>B158/F158</f>
        <v>6.6281436246019759E-2</v>
      </c>
      <c r="D158" s="145">
        <f>(B144*D144+B153*D153)/B158</f>
        <v>0.45772723652856206</v>
      </c>
      <c r="E158" s="145">
        <f>(E144*F144+E153*F153)/F158</f>
        <v>2.1667097340391461E-2</v>
      </c>
      <c r="F158" s="51">
        <f>F144+F153</f>
        <v>7072131</v>
      </c>
    </row>
    <row r="159" spans="1:6" x14ac:dyDescent="0.25">
      <c r="A159" s="144" t="s">
        <v>55</v>
      </c>
      <c r="B159" s="51">
        <f>B145+B149+B154</f>
        <v>645900</v>
      </c>
      <c r="C159" s="145">
        <f>B159/F159</f>
        <v>3.9322991895835165E-2</v>
      </c>
      <c r="D159" s="145">
        <f>(B145*D145+B149*D149+B154*D154)/B159</f>
        <v>0.49468582076172785</v>
      </c>
      <c r="E159" s="145">
        <f>(E145*F145+E149*F149+E154*F154)/F159</f>
        <v>1.5172391749660057E-2</v>
      </c>
      <c r="F159" s="51">
        <f>F145+F149+F154</f>
        <v>16425505</v>
      </c>
    </row>
    <row r="160" spans="1:6" ht="15.75" thickBot="1" x14ac:dyDescent="0.3">
      <c r="A160" s="146" t="s">
        <v>19</v>
      </c>
      <c r="B160" s="44">
        <f>B146+B150+B155</f>
        <v>180008</v>
      </c>
      <c r="C160" s="147">
        <f>B160/F160</f>
        <v>4.9094760130935361E-2</v>
      </c>
      <c r="D160" s="147">
        <f>(B146*D146+B150*D150+B155*D155)/B160</f>
        <v>0.60858525715523759</v>
      </c>
      <c r="E160" s="147">
        <f>(E146*F146+E150*F150+E155*F155)/F160</f>
        <v>2.4022165562810952E-2</v>
      </c>
      <c r="F160" s="44">
        <f>F146+F150+F155</f>
        <v>3666542</v>
      </c>
    </row>
    <row r="161" spans="1:16" x14ac:dyDescent="0.25">
      <c r="A161" s="75"/>
      <c r="B161" s="30"/>
      <c r="C161" s="89"/>
      <c r="D161" s="89"/>
      <c r="E161" s="89"/>
      <c r="F161" s="30"/>
    </row>
    <row r="162" spans="1:16" ht="15.75" thickBot="1" x14ac:dyDescent="0.3">
      <c r="A162" s="74"/>
      <c r="B162" s="91"/>
      <c r="C162" s="88"/>
      <c r="D162" s="88"/>
      <c r="E162" s="88"/>
      <c r="F162" s="91"/>
    </row>
    <row r="163" spans="1:16" x14ac:dyDescent="0.25">
      <c r="A163" s="5" t="s">
        <v>15</v>
      </c>
      <c r="B163" s="6" t="s">
        <v>2</v>
      </c>
      <c r="C163" s="79" t="s">
        <v>3</v>
      </c>
      <c r="D163" s="79" t="s">
        <v>4</v>
      </c>
      <c r="E163" s="79" t="s">
        <v>5</v>
      </c>
      <c r="F163" s="6" t="s">
        <v>6</v>
      </c>
    </row>
    <row r="164" spans="1:16" x14ac:dyDescent="0.25">
      <c r="A164" s="8"/>
      <c r="B164" s="9" t="s">
        <v>7</v>
      </c>
      <c r="C164" s="80" t="s">
        <v>7</v>
      </c>
      <c r="D164" s="80" t="s">
        <v>8</v>
      </c>
      <c r="E164" s="80" t="s">
        <v>9</v>
      </c>
      <c r="F164" s="9" t="s">
        <v>10</v>
      </c>
    </row>
    <row r="165" spans="1:16" x14ac:dyDescent="0.25">
      <c r="A165" s="73" t="s">
        <v>56</v>
      </c>
      <c r="B165" s="35">
        <f>SUM(B166:B167)</f>
        <v>280524</v>
      </c>
      <c r="C165" s="87">
        <f>B165/F165</f>
        <v>0.11120321094098409</v>
      </c>
      <c r="D165" s="87">
        <f>(B166*D166+B167*D167)/B165</f>
        <v>0.39369407918752047</v>
      </c>
      <c r="E165" s="87">
        <f>(E166*F166+E167*F167)/F165</f>
        <v>2.8516713052475096E-2</v>
      </c>
      <c r="F165" s="35">
        <f>SUM(F166:F167)</f>
        <v>2522625</v>
      </c>
    </row>
    <row r="166" spans="1:16" x14ac:dyDescent="0.25">
      <c r="A166" s="72" t="s">
        <v>18</v>
      </c>
      <c r="B166" s="35">
        <v>275917</v>
      </c>
      <c r="C166" s="87">
        <v>0.12295</v>
      </c>
      <c r="D166" s="87">
        <v>0.39745999999999998</v>
      </c>
      <c r="E166" s="87">
        <v>3.1992E-2</v>
      </c>
      <c r="F166" s="35">
        <v>2244171</v>
      </c>
    </row>
    <row r="167" spans="1:16" x14ac:dyDescent="0.25">
      <c r="A167" s="72" t="s">
        <v>19</v>
      </c>
      <c r="B167" s="35">
        <v>4607</v>
      </c>
      <c r="C167" s="87">
        <v>1.6539999999999999E-2</v>
      </c>
      <c r="D167" s="87">
        <v>0.16814999999999999</v>
      </c>
      <c r="E167" s="87">
        <v>5.0799999999999999E-4</v>
      </c>
      <c r="F167" s="35">
        <v>278454</v>
      </c>
    </row>
    <row r="168" spans="1:16" x14ac:dyDescent="0.25">
      <c r="A168" s="73"/>
      <c r="B168" s="35"/>
      <c r="C168" s="87"/>
      <c r="D168" s="87"/>
      <c r="E168" s="87"/>
      <c r="F168" s="35"/>
    </row>
    <row r="169" spans="1:16" x14ac:dyDescent="0.25">
      <c r="A169" s="73" t="s">
        <v>57</v>
      </c>
      <c r="B169" s="35">
        <f>SUM(B170:B171)</f>
        <v>401279</v>
      </c>
      <c r="C169" s="87">
        <f>B169/F169</f>
        <v>0.1302451320241276</v>
      </c>
      <c r="D169" s="87">
        <f>(B170*D170+B171*D171)/B169</f>
        <v>0.36942459191734428</v>
      </c>
      <c r="E169" s="87">
        <f>(E170*F170+E171*F171)/F169</f>
        <v>2.8206080881493775E-2</v>
      </c>
      <c r="F169" s="35">
        <f>SUM(F170:F171)</f>
        <v>3080952</v>
      </c>
    </row>
    <row r="170" spans="1:16" x14ac:dyDescent="0.25">
      <c r="A170" s="72" t="s">
        <v>18</v>
      </c>
      <c r="B170" s="35">
        <v>340029</v>
      </c>
      <c r="C170" s="87">
        <v>0.13272999999999999</v>
      </c>
      <c r="D170" s="87">
        <v>0.35408000000000001</v>
      </c>
      <c r="E170" s="87">
        <v>2.6647000000000001E-2</v>
      </c>
      <c r="F170" s="35">
        <v>2561772</v>
      </c>
    </row>
    <row r="171" spans="1:16" x14ac:dyDescent="0.25">
      <c r="A171" s="72" t="s">
        <v>19</v>
      </c>
      <c r="B171" s="35">
        <v>61250</v>
      </c>
      <c r="C171" s="87">
        <v>0.11797000000000001</v>
      </c>
      <c r="D171" s="87">
        <v>0.45461000000000001</v>
      </c>
      <c r="E171" s="87">
        <v>3.5899E-2</v>
      </c>
      <c r="F171" s="35">
        <v>519180</v>
      </c>
    </row>
    <row r="172" spans="1:16" x14ac:dyDescent="0.25">
      <c r="A172" s="73"/>
      <c r="B172" s="35"/>
      <c r="C172" s="87"/>
      <c r="D172" s="87"/>
      <c r="E172" s="87"/>
      <c r="F172" s="35"/>
    </row>
    <row r="173" spans="1:16" x14ac:dyDescent="0.25">
      <c r="A173" s="73" t="s">
        <v>58</v>
      </c>
      <c r="B173" s="35">
        <f>SUM(B174:B175)</f>
        <v>771559</v>
      </c>
      <c r="C173" s="87">
        <f>B173/F173</f>
        <v>0.1263088707393456</v>
      </c>
      <c r="D173" s="87">
        <f>(B174*D174+B175*D175)/B173</f>
        <v>0.37046059401808551</v>
      </c>
      <c r="E173" s="87">
        <f>(E174*F174+E175*F175)/F173</f>
        <v>2.8023740950739215E-2</v>
      </c>
      <c r="F173" s="35">
        <f>SUM(F174:F175)</f>
        <v>6108510</v>
      </c>
    </row>
    <row r="174" spans="1:16" x14ac:dyDescent="0.25">
      <c r="A174" s="72" t="s">
        <v>18</v>
      </c>
      <c r="B174" s="35">
        <v>739212</v>
      </c>
      <c r="C174" s="87">
        <v>0.13235</v>
      </c>
      <c r="D174" s="87">
        <v>0.37111</v>
      </c>
      <c r="E174" s="87">
        <v>2.9354999999999999E-2</v>
      </c>
      <c r="F174" s="35">
        <v>5585383</v>
      </c>
      <c r="P174" s="154"/>
    </row>
    <row r="175" spans="1:16" x14ac:dyDescent="0.25">
      <c r="A175" s="72" t="s">
        <v>19</v>
      </c>
      <c r="B175" s="35">
        <v>32347</v>
      </c>
      <c r="C175" s="87">
        <v>6.1830000000000003E-2</v>
      </c>
      <c r="D175" s="87">
        <v>0.35561999999999999</v>
      </c>
      <c r="E175" s="87">
        <v>1.3809999999999999E-2</v>
      </c>
      <c r="F175" s="35">
        <v>523127</v>
      </c>
    </row>
    <row r="176" spans="1:16" x14ac:dyDescent="0.25">
      <c r="A176" s="73"/>
      <c r="B176" s="35"/>
      <c r="C176" s="87"/>
      <c r="D176" s="87"/>
      <c r="E176" s="87"/>
      <c r="F176" s="35"/>
    </row>
    <row r="177" spans="1:6" x14ac:dyDescent="0.25">
      <c r="A177" s="73" t="s">
        <v>59</v>
      </c>
      <c r="B177" s="35">
        <v>566074</v>
      </c>
      <c r="C177" s="87">
        <v>0.21676999999999999</v>
      </c>
      <c r="D177" s="87">
        <v>0.40842000000000001</v>
      </c>
      <c r="E177" s="87">
        <v>5.2676000000000001E-2</v>
      </c>
      <c r="F177" s="35">
        <v>2611365</v>
      </c>
    </row>
    <row r="178" spans="1:6" x14ac:dyDescent="0.25">
      <c r="A178" s="73"/>
      <c r="B178" s="35"/>
      <c r="C178" s="87"/>
      <c r="D178" s="87"/>
      <c r="E178" s="87"/>
      <c r="F178" s="35"/>
    </row>
    <row r="179" spans="1:6" x14ac:dyDescent="0.25">
      <c r="A179" s="73" t="s">
        <v>60</v>
      </c>
      <c r="B179" s="35">
        <f>B165+B169+B173</f>
        <v>1453362</v>
      </c>
      <c r="C179" s="87">
        <f>B179/F179</f>
        <v>0.12409077903878275</v>
      </c>
      <c r="D179" s="87">
        <f>(B165*D165+B169*D169+B173*D173)/B179</f>
        <v>0.37465901416852793</v>
      </c>
      <c r="E179" s="87">
        <f>(E165*F165+E169*F169+E173*F173)/F179</f>
        <v>2.8177886349631791E-2</v>
      </c>
      <c r="F179" s="35">
        <f>F165+F169+F173</f>
        <v>11712087</v>
      </c>
    </row>
    <row r="180" spans="1:6" x14ac:dyDescent="0.25">
      <c r="A180" s="73"/>
      <c r="B180" s="35"/>
      <c r="C180" s="87"/>
      <c r="D180" s="87"/>
      <c r="E180" s="87"/>
      <c r="F180" s="35"/>
    </row>
    <row r="181" spans="1:6" x14ac:dyDescent="0.25">
      <c r="A181" s="142" t="s">
        <v>61</v>
      </c>
      <c r="B181" s="40">
        <f>SUM(B182:B184)</f>
        <v>2019436</v>
      </c>
      <c r="C181" s="143">
        <f>B181/F181</f>
        <v>0.14098808024769449</v>
      </c>
      <c r="D181" s="143">
        <f>(B182*D182+B183*D183+B184*D184)/B181</f>
        <v>0.38412265465704287</v>
      </c>
      <c r="E181" s="143">
        <f>(E182*F182+E183*F183+E184*F184)/F181</f>
        <v>3.2644234025638513E-2</v>
      </c>
      <c r="F181" s="40">
        <f>SUM(F182:F184)</f>
        <v>14323452</v>
      </c>
    </row>
    <row r="182" spans="1:6" x14ac:dyDescent="0.25">
      <c r="A182" s="144" t="s">
        <v>17</v>
      </c>
      <c r="B182" s="40">
        <f>B177</f>
        <v>566074</v>
      </c>
      <c r="C182" s="143">
        <f>B182/F182</f>
        <v>0.21677322013582934</v>
      </c>
      <c r="D182" s="143">
        <f>D177</f>
        <v>0.40842000000000001</v>
      </c>
      <c r="E182" s="143">
        <f>E177</f>
        <v>5.2676000000000001E-2</v>
      </c>
      <c r="F182" s="40">
        <f>F177</f>
        <v>2611365</v>
      </c>
    </row>
    <row r="183" spans="1:6" x14ac:dyDescent="0.25">
      <c r="A183" s="144" t="s">
        <v>18</v>
      </c>
      <c r="B183" s="40">
        <f>B166+B170+B174</f>
        <v>1355158</v>
      </c>
      <c r="C183" s="145">
        <f>B183/F183</f>
        <v>0.13041242282265036</v>
      </c>
      <c r="D183" s="145">
        <f>(B166*D166+B170*D170+B174*D174)/B183</f>
        <v>0.37220191627839705</v>
      </c>
      <c r="E183" s="145">
        <f>(E166*F166+E170*F170+E174*F174)/F183</f>
        <v>2.9256898982959443E-2</v>
      </c>
      <c r="F183" s="40">
        <f>F166+F170+F174</f>
        <v>10391326</v>
      </c>
    </row>
    <row r="184" spans="1:6" ht="15.75" thickBot="1" x14ac:dyDescent="0.3">
      <c r="A184" s="146" t="s">
        <v>19</v>
      </c>
      <c r="B184" s="44">
        <f>B167+B171+B175</f>
        <v>98204</v>
      </c>
      <c r="C184" s="147">
        <f>B184/F184</f>
        <v>7.4354103429765117E-2</v>
      </c>
      <c r="D184" s="147">
        <f>(B167*D167+B171*D171+B175*D175)/B184</f>
        <v>0.40856553388863998</v>
      </c>
      <c r="E184" s="147">
        <f>(E167*F167+E171*F171+E175*F175)/F184</f>
        <v>1.9688559339653428E-2</v>
      </c>
      <c r="F184" s="44">
        <f>F167+F171+F175</f>
        <v>1320761</v>
      </c>
    </row>
    <row r="185" spans="1:6" x14ac:dyDescent="0.25">
      <c r="A185" s="155" t="s">
        <v>80</v>
      </c>
    </row>
  </sheetData>
  <mergeCells count="3">
    <mergeCell ref="A1:F1"/>
    <mergeCell ref="A2:F2"/>
    <mergeCell ref="A3:F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4"/>
  <sheetViews>
    <sheetView topLeftCell="A162" workbookViewId="0">
      <selection activeCell="A179" sqref="A179"/>
    </sheetView>
  </sheetViews>
  <sheetFormatPr defaultRowHeight="15" x14ac:dyDescent="0.25"/>
  <cols>
    <col min="1" max="1" width="27" customWidth="1"/>
    <col min="2" max="2" width="10.140625" bestFit="1" customWidth="1"/>
    <col min="3" max="3" width="11.28515625" customWidth="1"/>
    <col min="4" max="4" width="9.28515625" bestFit="1" customWidth="1"/>
    <col min="5" max="5" width="10.5703125" customWidth="1"/>
    <col min="6" max="6" width="12" customWidth="1"/>
  </cols>
  <sheetData>
    <row r="1" spans="1:6" ht="15.75" x14ac:dyDescent="0.25">
      <c r="A1" s="153" t="s">
        <v>0</v>
      </c>
      <c r="B1" s="153"/>
      <c r="C1" s="153"/>
      <c r="D1" s="153"/>
      <c r="E1" s="153"/>
      <c r="F1" s="153"/>
    </row>
    <row r="2" spans="1:6" ht="15.75" x14ac:dyDescent="0.25">
      <c r="A2" s="153" t="s">
        <v>74</v>
      </c>
      <c r="B2" s="153"/>
      <c r="C2" s="153"/>
      <c r="D2" s="153"/>
      <c r="E2" s="153"/>
      <c r="F2" s="153"/>
    </row>
    <row r="3" spans="1:6" ht="15.75" x14ac:dyDescent="0.25">
      <c r="A3" s="153" t="s">
        <v>75</v>
      </c>
      <c r="B3" s="153"/>
      <c r="C3" s="153"/>
      <c r="D3" s="153"/>
      <c r="E3" s="153"/>
      <c r="F3" s="153"/>
    </row>
    <row r="4" spans="1:6" x14ac:dyDescent="0.25">
      <c r="A4" s="48" t="s">
        <v>63</v>
      </c>
      <c r="B4" s="27" t="s">
        <v>2</v>
      </c>
      <c r="C4" s="28" t="s">
        <v>3</v>
      </c>
      <c r="D4" s="28" t="s">
        <v>76</v>
      </c>
      <c r="E4" s="28" t="s">
        <v>8</v>
      </c>
      <c r="F4" s="27" t="s">
        <v>6</v>
      </c>
    </row>
    <row r="5" spans="1:6" x14ac:dyDescent="0.25">
      <c r="A5" s="8"/>
      <c r="B5" s="9" t="s">
        <v>77</v>
      </c>
      <c r="C5" s="10" t="s">
        <v>77</v>
      </c>
      <c r="D5" s="10" t="s">
        <v>78</v>
      </c>
      <c r="E5" s="10" t="s">
        <v>9</v>
      </c>
      <c r="F5" s="9" t="s">
        <v>79</v>
      </c>
    </row>
    <row r="6" spans="1:6" x14ac:dyDescent="0.25">
      <c r="A6" s="11" t="s">
        <v>11</v>
      </c>
      <c r="B6" s="14">
        <f>B50</f>
        <v>3268452</v>
      </c>
      <c r="C6" s="81">
        <f>B6/F6</f>
        <v>0.19802330038712807</v>
      </c>
      <c r="D6" s="81">
        <f>D50</f>
        <v>0.44085715211488502</v>
      </c>
      <c r="E6" s="81">
        <f>E50</f>
        <v>5.9285955449355908E-2</v>
      </c>
      <c r="F6" s="14">
        <f>F50</f>
        <v>16505391</v>
      </c>
    </row>
    <row r="7" spans="1:6" x14ac:dyDescent="0.25">
      <c r="A7" s="11" t="s">
        <v>12</v>
      </c>
      <c r="B7" s="14">
        <f>B99</f>
        <v>12812953</v>
      </c>
      <c r="C7" s="81">
        <f>B7/F7</f>
        <v>0.23863052136350699</v>
      </c>
      <c r="D7" s="81">
        <f>D99</f>
        <v>0.43987007596127137</v>
      </c>
      <c r="E7" s="81">
        <f>E99</f>
        <v>6.7362129967222031E-2</v>
      </c>
      <c r="F7" s="14">
        <f>F99</f>
        <v>53693689</v>
      </c>
    </row>
    <row r="8" spans="1:6" x14ac:dyDescent="0.25">
      <c r="A8" s="11" t="s">
        <v>13</v>
      </c>
      <c r="B8" s="14">
        <f>B131</f>
        <v>9807290</v>
      </c>
      <c r="C8" s="81">
        <f>B8/F8</f>
        <v>0.12443957534001567</v>
      </c>
      <c r="D8" s="81">
        <f>D131</f>
        <v>0.42874138516094662</v>
      </c>
      <c r="E8" s="81">
        <f>E131</f>
        <v>3.5980229158688995E-2</v>
      </c>
      <c r="F8" s="14">
        <f>F131</f>
        <v>78811664</v>
      </c>
    </row>
    <row r="9" spans="1:6" x14ac:dyDescent="0.25">
      <c r="A9" s="11" t="s">
        <v>14</v>
      </c>
      <c r="B9" s="14">
        <f>B153</f>
        <v>1365683</v>
      </c>
      <c r="C9" s="81">
        <f>B9/F9</f>
        <v>4.9682086349101165E-2</v>
      </c>
      <c r="D9" s="81">
        <f>D153</f>
        <v>0.51014393572432248</v>
      </c>
      <c r="E9" s="81">
        <f>E153</f>
        <v>1.953043955802292E-2</v>
      </c>
      <c r="F9" s="14">
        <f>F153</f>
        <v>27488439</v>
      </c>
    </row>
    <row r="10" spans="1:6" x14ac:dyDescent="0.25">
      <c r="A10" s="11" t="s">
        <v>15</v>
      </c>
      <c r="B10" s="14">
        <f>B175</f>
        <v>1980025</v>
      </c>
      <c r="C10" s="81">
        <f>B10/F10</f>
        <v>0.13892609519741358</v>
      </c>
      <c r="D10" s="81">
        <f>D175</f>
        <v>0.40134156343748184</v>
      </c>
      <c r="E10" s="81">
        <f>E175</f>
        <v>3.6347768396178821E-2</v>
      </c>
      <c r="F10" s="14">
        <f>F175</f>
        <v>14252362</v>
      </c>
    </row>
    <row r="11" spans="1:6" x14ac:dyDescent="0.25">
      <c r="A11" s="11"/>
      <c r="B11" s="14"/>
      <c r="C11" s="81"/>
      <c r="D11" s="81"/>
      <c r="E11" s="81"/>
      <c r="F11" s="14"/>
    </row>
    <row r="12" spans="1:6" x14ac:dyDescent="0.25">
      <c r="A12" s="135" t="s">
        <v>16</v>
      </c>
      <c r="B12" s="111">
        <f>SUM(B14:B16)</f>
        <v>29234403</v>
      </c>
      <c r="C12" s="98">
        <f>B12/F12</f>
        <v>0.15325906272476064</v>
      </c>
      <c r="D12" s="98">
        <f>(B14*D14+B15*D15+B16*D16)/B12</f>
        <v>0.43692041116538621</v>
      </c>
      <c r="E12" s="98">
        <f>(E14*F14+E15*F15+E16*F16)/F12</f>
        <v>4.4487313132608168E-2</v>
      </c>
      <c r="F12" s="111">
        <f>SUM(F14:F16)</f>
        <v>190751545</v>
      </c>
    </row>
    <row r="13" spans="1:6" x14ac:dyDescent="0.25">
      <c r="A13" s="132"/>
      <c r="B13" s="133"/>
      <c r="C13" s="134"/>
      <c r="D13" s="134"/>
      <c r="E13" s="134"/>
      <c r="F13" s="133"/>
    </row>
    <row r="14" spans="1:6" x14ac:dyDescent="0.25">
      <c r="A14" s="115" t="s">
        <v>17</v>
      </c>
      <c r="B14" s="14">
        <f>B51+B100+B132+B154+B176</f>
        <v>10181059</v>
      </c>
      <c r="C14" s="81">
        <f>B14/F14</f>
        <v>0.17825021075719868</v>
      </c>
      <c r="D14" s="81">
        <f>(B51*D51+B100*D100+B132*D132+B154*D154+B176*D176)/B14</f>
        <v>0.41123950796425007</v>
      </c>
      <c r="E14" s="81">
        <f>(E51*F51+E100*F100+E132*F132+E154*F154+E176*F176)/F14</f>
        <v>4.7060178633400084E-2</v>
      </c>
      <c r="F14" s="14">
        <f>F51+F100+F132+F154+F176</f>
        <v>57116673</v>
      </c>
    </row>
    <row r="15" spans="1:6" x14ac:dyDescent="0.25">
      <c r="A15" s="116" t="s">
        <v>18</v>
      </c>
      <c r="B15" s="14">
        <f>B52+B101+B133+B155+B177</f>
        <v>13960928</v>
      </c>
      <c r="C15" s="81">
        <f>B15/F15</f>
        <v>0.13297209489858086</v>
      </c>
      <c r="D15" s="81">
        <f>(B52*D52+B101*D101+B133*D133+B155*D155+B177*D177)/B15</f>
        <v>0.44854147608865969</v>
      </c>
      <c r="E15" s="81">
        <f>(E52*F52+E101*F101+E133*F133+E155*F155+E177*F177)/F15</f>
        <v>4.0948918507525162E-2</v>
      </c>
      <c r="F15" s="14">
        <f>F52+F101+F133+F155+F177</f>
        <v>104991412</v>
      </c>
    </row>
    <row r="16" spans="1:6" ht="15.75" thickBot="1" x14ac:dyDescent="0.3">
      <c r="A16" s="117" t="s">
        <v>19</v>
      </c>
      <c r="B16" s="18">
        <f>B53+B102+B134+B156+B178</f>
        <v>5092416</v>
      </c>
      <c r="C16" s="83">
        <f>B16/F16</f>
        <v>0.17778634285103825</v>
      </c>
      <c r="D16" s="83">
        <f>(B53*D53+B102*D102+B134*D134+B156*D156+B178*D178)/B16</f>
        <v>0.45640388226965362</v>
      </c>
      <c r="E16" s="83">
        <f>(E53*F53+E102*F102+E134*F134+E156*F156+E178*F178)/F16</f>
        <v>5.2326712786803675E-2</v>
      </c>
      <c r="F16" s="18">
        <f>F53+F102+F134+F156+F178</f>
        <v>28643460</v>
      </c>
    </row>
    <row r="17" spans="1:6" x14ac:dyDescent="0.25">
      <c r="A17" s="118"/>
      <c r="B17" s="35"/>
      <c r="C17" s="87"/>
      <c r="D17" s="87"/>
      <c r="E17" s="87"/>
      <c r="F17" s="35"/>
    </row>
    <row r="18" spans="1:6" x14ac:dyDescent="0.25">
      <c r="A18" s="119"/>
      <c r="B18" s="119"/>
      <c r="C18" s="125"/>
      <c r="D18" s="125"/>
      <c r="E18" s="125"/>
      <c r="F18" s="119"/>
    </row>
    <row r="19" spans="1:6" x14ac:dyDescent="0.25">
      <c r="A19" s="48" t="s">
        <v>11</v>
      </c>
      <c r="B19" s="27" t="s">
        <v>2</v>
      </c>
      <c r="C19" s="126" t="s">
        <v>3</v>
      </c>
      <c r="D19" s="126" t="s">
        <v>76</v>
      </c>
      <c r="E19" s="126" t="s">
        <v>8</v>
      </c>
      <c r="F19" s="27" t="s">
        <v>6</v>
      </c>
    </row>
    <row r="20" spans="1:6" x14ac:dyDescent="0.25">
      <c r="A20" s="8"/>
      <c r="B20" s="9" t="s">
        <v>77</v>
      </c>
      <c r="C20" s="80" t="s">
        <v>77</v>
      </c>
      <c r="D20" s="80" t="s">
        <v>78</v>
      </c>
      <c r="E20" s="80" t="s">
        <v>9</v>
      </c>
      <c r="F20" s="9" t="s">
        <v>79</v>
      </c>
    </row>
    <row r="21" spans="1:6" x14ac:dyDescent="0.25">
      <c r="A21" s="29" t="s">
        <v>20</v>
      </c>
      <c r="B21" s="30">
        <f>SUM(B22:B23)</f>
        <v>181600</v>
      </c>
      <c r="C21" s="127">
        <f>B21/F21</f>
        <v>0.10816116490051078</v>
      </c>
      <c r="D21" s="89">
        <f>(B22*D22+B23*D23)/B21</f>
        <v>0.4756445775110133</v>
      </c>
      <c r="E21" s="89">
        <f>(E22*F22+E23*F23)/F21</f>
        <v>3.7670041463904194E-2</v>
      </c>
      <c r="F21" s="30">
        <f>SUM(F22:F23)</f>
        <v>1678976</v>
      </c>
    </row>
    <row r="22" spans="1:6" x14ac:dyDescent="0.25">
      <c r="A22" s="34" t="s">
        <v>18</v>
      </c>
      <c r="B22" s="35">
        <f>'[1]Pobreza - POF 2013 OUTPUT'!F852</f>
        <v>149697</v>
      </c>
      <c r="C22" s="128">
        <f>'[1]Pobreza - POF 2013 OUTPUT'!F852/'[1]Pobreza - POF 2013 OUTPUT'!G852</f>
        <v>0.12198802912451259</v>
      </c>
      <c r="D22" s="87">
        <f>'[1]Pobreza - POF 2013 OUTPUT'!B948</f>
        <v>0.48153820000000003</v>
      </c>
      <c r="E22" s="87">
        <f>'[1]Pobreza - POF 2013 OUTPUT'!B949</f>
        <v>4.3149600000000003E-2</v>
      </c>
      <c r="F22" s="35">
        <f>'[1]Pobreza - POF 2013 OUTPUT'!G852</f>
        <v>1227145</v>
      </c>
    </row>
    <row r="23" spans="1:6" x14ac:dyDescent="0.25">
      <c r="A23" s="34" t="s">
        <v>19</v>
      </c>
      <c r="B23" s="35">
        <f>'[1]Pobreza - POF 2013 OUTPUT'!F851</f>
        <v>31903</v>
      </c>
      <c r="C23" s="128">
        <f>'[1]Pobreza - POF 2013 OUTPUT'!F851/'[1]Pobreza - POF 2013 OUTPUT'!G851</f>
        <v>7.060825839749818E-2</v>
      </c>
      <c r="D23" s="87">
        <f>'[1]Pobreza - POF 2013 OUTPUT'!B941</f>
        <v>0.44799020000000001</v>
      </c>
      <c r="E23" s="87">
        <f>'[1]Pobreza - POF 2013 OUTPUT'!B942</f>
        <v>2.27879E-2</v>
      </c>
      <c r="F23" s="35">
        <f>'[1]Pobreza - POF 2013 OUTPUT'!G851</f>
        <v>451831</v>
      </c>
    </row>
    <row r="24" spans="1:6" x14ac:dyDescent="0.25">
      <c r="A24" s="37"/>
      <c r="B24" s="35"/>
      <c r="C24" s="87"/>
      <c r="D24" s="87"/>
      <c r="E24" s="87"/>
      <c r="F24" s="35"/>
    </row>
    <row r="25" spans="1:6" x14ac:dyDescent="0.25">
      <c r="A25" s="37" t="s">
        <v>21</v>
      </c>
      <c r="B25" s="35">
        <f>SUM(B26:B27)</f>
        <v>152941</v>
      </c>
      <c r="C25" s="87">
        <f>B25/F25</f>
        <v>0.20113150526760151</v>
      </c>
      <c r="D25" s="87">
        <f>(B26*D26+B27*D27)/B25</f>
        <v>0.4104483463950151</v>
      </c>
      <c r="E25" s="87">
        <f>(E26*F26+E27*F27)/F25</f>
        <v>5.1356302014458122E-2</v>
      </c>
      <c r="F25" s="35">
        <f>SUM(F26:F27)</f>
        <v>760403</v>
      </c>
    </row>
    <row r="26" spans="1:6" x14ac:dyDescent="0.25">
      <c r="A26" s="34" t="s">
        <v>18</v>
      </c>
      <c r="B26" s="35">
        <f>'[1]Pobreza - POF 2013 OUTPUT'!F854</f>
        <v>110618</v>
      </c>
      <c r="C26" s="87">
        <f>'[1]Pobreza - POF 2013 OUTPUT'!F854/'[1]Pobreza - POF 2013 OUTPUT'!G854</f>
        <v>0.20549698585348183</v>
      </c>
      <c r="D26" s="87">
        <f>'[1]Pobreza - POF 2013 OUTPUT'!B962</f>
        <v>0.37332729999999997</v>
      </c>
      <c r="E26" s="87">
        <f>'[1]Pobreza - POF 2013 OUTPUT'!B963</f>
        <v>4.49069E-2</v>
      </c>
      <c r="F26" s="35">
        <f>'[1]Pobreza - POF 2013 OUTPUT'!G854</f>
        <v>538295</v>
      </c>
    </row>
    <row r="27" spans="1:6" x14ac:dyDescent="0.25">
      <c r="A27" s="34" t="s">
        <v>19</v>
      </c>
      <c r="B27" s="35">
        <f>'[1]Pobreza - POF 2013 OUTPUT'!F853</f>
        <v>42323</v>
      </c>
      <c r="C27" s="129">
        <f>'[1]Pobreza - POF 2013 OUTPUT'!F853/'[1]Pobreza - POF 2013 OUTPUT'!G853</f>
        <v>0.19055144344192915</v>
      </c>
      <c r="D27" s="87">
        <f>'[1]Pobreza - POF 2013 OUTPUT'!B955</f>
        <v>0.50747019999999998</v>
      </c>
      <c r="E27" s="87">
        <f>'[1]Pobreza - POF 2013 OUTPUT'!B956</f>
        <v>6.6986900000000002E-2</v>
      </c>
      <c r="F27" s="35">
        <f>'[1]Pobreza - POF 2013 OUTPUT'!G853</f>
        <v>222108</v>
      </c>
    </row>
    <row r="28" spans="1:6" x14ac:dyDescent="0.25">
      <c r="A28" s="37"/>
      <c r="B28" s="35"/>
      <c r="C28" s="87"/>
      <c r="D28" s="87"/>
      <c r="E28" s="87"/>
      <c r="F28" s="35"/>
    </row>
    <row r="29" spans="1:6" x14ac:dyDescent="0.25">
      <c r="A29" s="37" t="s">
        <v>22</v>
      </c>
      <c r="B29" s="35">
        <f>SUM(B30:B31)</f>
        <v>874028</v>
      </c>
      <c r="C29" s="87">
        <f>B29/F29</f>
        <v>0.2307384449677399</v>
      </c>
      <c r="D29" s="87">
        <f>(B30*D30+B31*D31)/B29</f>
        <v>0.47659312102106571</v>
      </c>
      <c r="E29" s="87">
        <f>(E30*F30+E31*F31)/F29</f>
        <v>7.7149337439466101E-2</v>
      </c>
      <c r="F29" s="35">
        <f>SUM(F30:F31)</f>
        <v>3787960</v>
      </c>
    </row>
    <row r="30" spans="1:6" x14ac:dyDescent="0.25">
      <c r="A30" s="34" t="s">
        <v>18</v>
      </c>
      <c r="B30" s="35">
        <f>'[1]Pobreza - POF 2013 OUTPUT'!F856</f>
        <v>711974</v>
      </c>
      <c r="C30" s="87">
        <f>'[1]Pobreza - POF 2013 OUTPUT'!F856/'[1]Pobreza - POF 2013 OUTPUT'!G856</f>
        <v>0.22596172919084656</v>
      </c>
      <c r="D30" s="87">
        <f>'[1]Pobreza - POF 2013 OUTPUT'!B976</f>
        <v>0.47571039999999998</v>
      </c>
      <c r="E30" s="87">
        <f>'[1]Pobreza - POF 2013 OUTPUT'!B977</f>
        <v>7.5864899999999999E-2</v>
      </c>
      <c r="F30" s="35">
        <f>'[1]Pobreza - POF 2013 OUTPUT'!G856</f>
        <v>3150861</v>
      </c>
    </row>
    <row r="31" spans="1:6" x14ac:dyDescent="0.25">
      <c r="A31" s="34" t="s">
        <v>19</v>
      </c>
      <c r="B31" s="35">
        <f>'[1]Pobreza - POF 2013 OUTPUT'!F855</f>
        <v>162054</v>
      </c>
      <c r="C31" s="129">
        <f>'[1]Pobreza - POF 2013 OUTPUT'!F855/'[1]Pobreza - POF 2013 OUTPUT'!G855</f>
        <v>0.25436235184798595</v>
      </c>
      <c r="D31" s="87">
        <f>'[1]Pobreza - POF 2013 OUTPUT'!B969</f>
        <v>0.48047129999999999</v>
      </c>
      <c r="E31" s="87">
        <f>'[1]Pobreza - POF 2013 OUTPUT'!B970</f>
        <v>8.3501699999999998E-2</v>
      </c>
      <c r="F31" s="35">
        <f>'[1]Pobreza - POF 2013 OUTPUT'!G855</f>
        <v>637099</v>
      </c>
    </row>
    <row r="32" spans="1:6" x14ac:dyDescent="0.25">
      <c r="A32" s="37"/>
      <c r="B32" s="35"/>
      <c r="C32" s="87"/>
      <c r="D32" s="87"/>
      <c r="E32" s="87"/>
      <c r="F32" s="35"/>
    </row>
    <row r="33" spans="1:6" x14ac:dyDescent="0.25">
      <c r="A33" s="37" t="s">
        <v>23</v>
      </c>
      <c r="B33" s="35">
        <f>SUM(B34:B35)</f>
        <v>71178</v>
      </c>
      <c r="C33" s="87">
        <f>B33/F33</f>
        <v>0.14959363946457507</v>
      </c>
      <c r="D33" s="87">
        <f>(B34*D34+B35*D35)/B33</f>
        <v>0.53572179484110261</v>
      </c>
      <c r="E33" s="87">
        <f>(E34*F34+E35*F35)/F33</f>
        <v>6.0524499223638055E-2</v>
      </c>
      <c r="F33" s="35">
        <f>SUM(F34:F35)</f>
        <v>475809</v>
      </c>
    </row>
    <row r="34" spans="1:6" x14ac:dyDescent="0.25">
      <c r="A34" s="34" t="s">
        <v>18</v>
      </c>
      <c r="B34" s="35">
        <f>'[1]Pobreza - POF 2013 OUTPUT'!F858</f>
        <v>61058</v>
      </c>
      <c r="C34" s="87">
        <f>'[1]Pobreza - POF 2013 OUTPUT'!F858/'[1]Pobreza - POF 2013 OUTPUT'!G858</f>
        <v>0.15319074201844068</v>
      </c>
      <c r="D34" s="87">
        <f>'[1]Pobreza - POF 2013 OUTPUT'!B990</f>
        <v>0.52525339999999998</v>
      </c>
      <c r="E34" s="87">
        <f>'[1]Pobreza - POF 2013 OUTPUT'!B991</f>
        <v>6.0718099999999997E-2</v>
      </c>
      <c r="F34" s="35">
        <f>'[1]Pobreza - POF 2013 OUTPUT'!G858</f>
        <v>398575</v>
      </c>
    </row>
    <row r="35" spans="1:6" x14ac:dyDescent="0.25">
      <c r="A35" s="34" t="s">
        <v>19</v>
      </c>
      <c r="B35" s="35">
        <f>'[1]Pobreza - POF 2013 OUTPUT'!F857</f>
        <v>10120</v>
      </c>
      <c r="C35" s="129">
        <f>'[1]Pobreza - POF 2013 OUTPUT'!F857/'[1]Pobreza - POF 2013 OUTPUT'!G857</f>
        <v>0.13103037522334723</v>
      </c>
      <c r="D35" s="87">
        <f>'[1]Pobreza - POF 2013 OUTPUT'!B983</f>
        <v>0.59888180000000002</v>
      </c>
      <c r="E35" s="87">
        <f>'[1]Pobreza - POF 2013 OUTPUT'!B984</f>
        <v>5.9525399999999999E-2</v>
      </c>
      <c r="F35" s="35">
        <f>'[1]Pobreza - POF 2013 OUTPUT'!G857</f>
        <v>77234</v>
      </c>
    </row>
    <row r="36" spans="1:6" x14ac:dyDescent="0.25">
      <c r="A36" s="37"/>
      <c r="B36" s="35"/>
      <c r="C36" s="87"/>
      <c r="D36" s="87"/>
      <c r="E36" s="87"/>
      <c r="F36" s="35"/>
    </row>
    <row r="37" spans="1:6" x14ac:dyDescent="0.25">
      <c r="A37" s="37" t="s">
        <v>24</v>
      </c>
      <c r="B37" s="35">
        <f>SUM(B38:B40)</f>
        <v>1625684</v>
      </c>
      <c r="C37" s="87">
        <f>B37/F37</f>
        <v>0.21195405517847954</v>
      </c>
      <c r="D37" s="87">
        <f>(B38*D38+B39*D39+B40*D40)/B37</f>
        <v>0.41706012655946667</v>
      </c>
      <c r="E37" s="87">
        <f>(E38*F38+E39*F39+E40*F40)/F37</f>
        <v>5.8053642001592437E-2</v>
      </c>
      <c r="F37" s="35">
        <f>SUM(F38:F40)</f>
        <v>7669983</v>
      </c>
    </row>
    <row r="38" spans="1:6" x14ac:dyDescent="0.25">
      <c r="A38" s="34" t="s">
        <v>25</v>
      </c>
      <c r="B38" s="35">
        <f>'[1]Pobreza - POF 2013 OUTPUT'!E227</f>
        <v>463651</v>
      </c>
      <c r="C38" s="87">
        <f>'[1]Pobreza - POF 2013 OUTPUT'!E227/'[1]Pobreza - POF 2013 OUTPUT'!F227</f>
        <v>0.23606270756951908</v>
      </c>
      <c r="D38" s="87">
        <f>'[1]Pobreza - POF 2013 OUTPUT'!B1011</f>
        <v>0.41737649999999998</v>
      </c>
      <c r="E38" s="87">
        <f>'[1]Pobreza - POF 2013 OUTPUT'!B1012</f>
        <v>6.7660499999999998E-2</v>
      </c>
      <c r="F38" s="35">
        <f>'[1]Pobreza - POF 2013 OUTPUT'!F227</f>
        <v>1964101</v>
      </c>
    </row>
    <row r="39" spans="1:6" x14ac:dyDescent="0.25">
      <c r="A39" s="34" t="s">
        <v>18</v>
      </c>
      <c r="B39" s="35">
        <f>'[1]Pobreza - POF 2013 OUTPUT'!F860</f>
        <v>750094</v>
      </c>
      <c r="C39" s="87">
        <f>'[1]Pobreza - POF 2013 OUTPUT'!F860/'[1]Pobreza - POF 2013 OUTPUT'!G860</f>
        <v>0.22616101792267287</v>
      </c>
      <c r="D39" s="87">
        <f>'[1]Pobreza - POF 2013 OUTPUT'!B1004</f>
        <v>0.41171999999999997</v>
      </c>
      <c r="E39" s="87">
        <f>'[1]Pobreza - POF 2013 OUTPUT'!B1005</f>
        <v>6.0182899999999998E-2</v>
      </c>
      <c r="F39" s="35">
        <f>'[1]Pobreza - POF 2013 OUTPUT'!G860</f>
        <v>3316637</v>
      </c>
    </row>
    <row r="40" spans="1:6" x14ac:dyDescent="0.25">
      <c r="A40" s="34" t="s">
        <v>19</v>
      </c>
      <c r="B40" s="35">
        <f>'[1]Pobreza - POF 2013 OUTPUT'!F859</f>
        <v>411939</v>
      </c>
      <c r="C40" s="129">
        <f>'[1]Pobreza - POF 2013 OUTPUT'!F859/'[1]Pobreza - POF 2013 OUTPUT'!G859</f>
        <v>0.17241387969839844</v>
      </c>
      <c r="D40" s="87">
        <f>'[1]Pobreza - POF 2013 OUTPUT'!B997</f>
        <v>0.42642780000000002</v>
      </c>
      <c r="E40" s="87">
        <f>'[1]Pobreza - POF 2013 OUTPUT'!B998</f>
        <v>4.7200499999999999E-2</v>
      </c>
      <c r="F40" s="35">
        <f>'[1]Pobreza - POF 2013 OUTPUT'!G859</f>
        <v>2389245</v>
      </c>
    </row>
    <row r="41" spans="1:6" x14ac:dyDescent="0.25">
      <c r="A41" s="37"/>
      <c r="B41" s="35"/>
      <c r="C41" s="87"/>
      <c r="D41" s="87"/>
      <c r="E41" s="87"/>
      <c r="F41" s="35"/>
    </row>
    <row r="42" spans="1:6" x14ac:dyDescent="0.25">
      <c r="A42" s="37" t="s">
        <v>26</v>
      </c>
      <c r="B42" s="35">
        <f>SUM(B43:B44)</f>
        <v>145552</v>
      </c>
      <c r="C42" s="87">
        <f>B42/F42</f>
        <v>0.21080744442030561</v>
      </c>
      <c r="D42" s="87">
        <f>(B43*D43+B44*D44)/B42</f>
        <v>0.41818336682010554</v>
      </c>
      <c r="E42" s="87">
        <f>(E43*F43+E44*F44)/F42</f>
        <v>6.0383805700630011E-2</v>
      </c>
      <c r="F42" s="35">
        <f>SUM(F43:F44)</f>
        <v>690450</v>
      </c>
    </row>
    <row r="43" spans="1:6" x14ac:dyDescent="0.25">
      <c r="A43" s="34" t="s">
        <v>18</v>
      </c>
      <c r="B43" s="35">
        <f>'[1]Pobreza - POF 2013 OUTPUT'!F862</f>
        <v>134043</v>
      </c>
      <c r="C43" s="87">
        <f>'[1]Pobreza - POF 2013 OUTPUT'!F862/'[1]Pobreza - POF 2013 OUTPUT'!G862</f>
        <v>0.21519011727309942</v>
      </c>
      <c r="D43" s="87">
        <f>'[1]Pobreza - POF 2013 OUTPUT'!B1025</f>
        <v>0.4027328</v>
      </c>
      <c r="E43" s="87">
        <f>'[1]Pobreza - POF 2013 OUTPUT'!B1026</f>
        <v>5.8038899999999997E-2</v>
      </c>
      <c r="F43" s="35">
        <f>'[1]Pobreza - POF 2013 OUTPUT'!G862</f>
        <v>622905</v>
      </c>
    </row>
    <row r="44" spans="1:6" x14ac:dyDescent="0.25">
      <c r="A44" s="34" t="s">
        <v>19</v>
      </c>
      <c r="B44" s="35">
        <f>'[1]Pobreza - POF 2013 OUTPUT'!F861</f>
        <v>11509</v>
      </c>
      <c r="C44" s="87">
        <f>'[1]Pobreza - POF 2013 OUTPUT'!F861/'[1]Pobreza - POF 2013 OUTPUT'!G861</f>
        <v>0.17039011029683915</v>
      </c>
      <c r="D44" s="87">
        <f>'[1]Pobreza - POF 2013 OUTPUT'!B1018</f>
        <v>0.59813300000000003</v>
      </c>
      <c r="E44" s="87">
        <f>'[1]Pobreza - POF 2013 OUTPUT'!B1019</f>
        <v>8.2008700000000004E-2</v>
      </c>
      <c r="F44" s="35">
        <f>'[1]Pobreza - POF 2013 OUTPUT'!G861</f>
        <v>67545</v>
      </c>
    </row>
    <row r="45" spans="1:6" x14ac:dyDescent="0.25">
      <c r="A45" s="37"/>
      <c r="B45" s="35"/>
      <c r="C45" s="87"/>
      <c r="D45" s="87"/>
      <c r="E45" s="87"/>
      <c r="F45" s="35"/>
    </row>
    <row r="46" spans="1:6" x14ac:dyDescent="0.25">
      <c r="A46" s="37" t="s">
        <v>27</v>
      </c>
      <c r="B46" s="35">
        <f>SUM(B47:B48)</f>
        <v>217469</v>
      </c>
      <c r="C46" s="87">
        <f>B46/F46</f>
        <v>0.15083055326291259</v>
      </c>
      <c r="D46" s="87">
        <f>(B47*D47+B48*D48)/B46</f>
        <v>0.45158742733952889</v>
      </c>
      <c r="E46" s="87">
        <f>(E47*F47+E48*F48)/F46</f>
        <v>4.7329497130689895E-2</v>
      </c>
      <c r="F46" s="35">
        <f>SUM(F47:F48)</f>
        <v>1441810</v>
      </c>
    </row>
    <row r="47" spans="1:6" x14ac:dyDescent="0.25">
      <c r="A47" s="34" t="s">
        <v>18</v>
      </c>
      <c r="B47" s="35">
        <f>'[1]Pobreza - POF 2013 OUTPUT'!F864</f>
        <v>169476</v>
      </c>
      <c r="C47" s="87">
        <f>'[1]Pobreza - POF 2013 OUTPUT'!F864/'[1]Pobreza - POF 2013 OUTPUT'!G864</f>
        <v>0.15538135709767031</v>
      </c>
      <c r="D47" s="87">
        <f>'[1]Pobreza - POF 2013 OUTPUT'!B1039</f>
        <v>0.41186640000000002</v>
      </c>
      <c r="E47" s="87">
        <f>'[1]Pobreza - POF 2013 OUTPUT'!B1040</f>
        <v>4.29878E-2</v>
      </c>
      <c r="F47" s="35">
        <f>'[1]Pobreza - POF 2013 OUTPUT'!G864</f>
        <v>1090710</v>
      </c>
    </row>
    <row r="48" spans="1:6" x14ac:dyDescent="0.25">
      <c r="A48" s="34" t="s">
        <v>19</v>
      </c>
      <c r="B48" s="35">
        <f>'[1]Pobreza - POF 2013 OUTPUT'!F863</f>
        <v>47993</v>
      </c>
      <c r="C48" s="87">
        <f>'[1]Pobreza - POF 2013 OUTPUT'!F863/'[1]Pobreza - POF 2013 OUTPUT'!G863</f>
        <v>0.13669324978638564</v>
      </c>
      <c r="D48" s="87">
        <f>'[1]Pobreza - POF 2013 OUTPUT'!B1032</f>
        <v>0.59185290000000002</v>
      </c>
      <c r="E48" s="87">
        <f>'[1]Pobreza - POF 2013 OUTPUT'!B1033</f>
        <v>6.0817200000000002E-2</v>
      </c>
      <c r="F48" s="35">
        <f>'[1]Pobreza - POF 2013 OUTPUT'!G863</f>
        <v>351100</v>
      </c>
    </row>
    <row r="49" spans="1:6" x14ac:dyDescent="0.25">
      <c r="A49" s="37"/>
      <c r="B49" s="35"/>
      <c r="C49" s="87"/>
      <c r="D49" s="87"/>
      <c r="E49" s="87"/>
      <c r="F49" s="35"/>
    </row>
    <row r="50" spans="1:6" x14ac:dyDescent="0.25">
      <c r="A50" s="37" t="s">
        <v>28</v>
      </c>
      <c r="B50" s="35">
        <f>SUM(B51:B53)</f>
        <v>3268452</v>
      </c>
      <c r="C50" s="87">
        <f>B50/F50</f>
        <v>0.19802330038712807</v>
      </c>
      <c r="D50" s="87">
        <f>(B51*D51+B52*D52+B53*D53)/B50</f>
        <v>0.44085715211488502</v>
      </c>
      <c r="E50" s="129">
        <f>(E51*F51+E52*F52+E53*F53)/F50</f>
        <v>5.9285955449355908E-2</v>
      </c>
      <c r="F50" s="35">
        <f>SUM(F51:F53)</f>
        <v>16505391</v>
      </c>
    </row>
    <row r="51" spans="1:6" x14ac:dyDescent="0.25">
      <c r="A51" s="34" t="s">
        <v>25</v>
      </c>
      <c r="B51" s="35">
        <f>B38</f>
        <v>463651</v>
      </c>
      <c r="C51" s="87">
        <f>B51/F51</f>
        <v>0.23606270756951908</v>
      </c>
      <c r="D51" s="87">
        <f>D38</f>
        <v>0.41737649999999998</v>
      </c>
      <c r="E51" s="87">
        <f>E38</f>
        <v>6.7660499999999998E-2</v>
      </c>
      <c r="F51" s="35">
        <f>F38</f>
        <v>1964101</v>
      </c>
    </row>
    <row r="52" spans="1:6" x14ac:dyDescent="0.25">
      <c r="A52" s="34" t="s">
        <v>18</v>
      </c>
      <c r="B52" s="35">
        <f>B22+B26+B30+B34+B39+B43+B47</f>
        <v>2086960</v>
      </c>
      <c r="C52" s="87">
        <f>B52/F52</f>
        <v>0.20173360832268097</v>
      </c>
      <c r="D52" s="87">
        <f>(B22*D22+B26*D26+B30*D30+B34*D34+B39*D39+B43*D43+B47*D47)/B52</f>
        <v>0.43927990283493695</v>
      </c>
      <c r="E52" s="87">
        <f>(E22*F22+E26*F26+E30*F30+E34*F34+E39*F39+E43*F43+E47*F47)/F52</f>
        <v>6.0222476151450224E-2</v>
      </c>
      <c r="F52" s="35">
        <f>F22+F26+F30+F34+F39+F43+F47</f>
        <v>10345128</v>
      </c>
    </row>
    <row r="53" spans="1:6" x14ac:dyDescent="0.25">
      <c r="A53" s="34" t="s">
        <v>19</v>
      </c>
      <c r="B53" s="35">
        <f>B23+B27+B31+B35+B40+B44+B48</f>
        <v>717841</v>
      </c>
      <c r="C53" s="87">
        <f>B53/F53</f>
        <v>0.17107084998148309</v>
      </c>
      <c r="D53" s="87">
        <f>(B23*D23+B27*D27+B31*D31+B35*D35+B40*D40+B44*D44+B48*D48)/B53</f>
        <v>0.46060871825696781</v>
      </c>
      <c r="E53" s="87">
        <f>(E23*F23+E27*F27+E31*F31+E35*F35+E40*F40+E44*F44+E48*F48)/F53</f>
        <v>5.3057197392760332E-2</v>
      </c>
      <c r="F53" s="35">
        <f>F23+F27+F31+F35+F40+F44+F48</f>
        <v>4196162</v>
      </c>
    </row>
    <row r="54" spans="1:6" x14ac:dyDescent="0.25">
      <c r="A54" s="37"/>
      <c r="B54" s="35"/>
      <c r="C54" s="87"/>
      <c r="D54" s="87"/>
      <c r="E54" s="87"/>
      <c r="F54" s="35"/>
    </row>
    <row r="55" spans="1:6" x14ac:dyDescent="0.25">
      <c r="A55" s="120"/>
      <c r="B55" s="121"/>
      <c r="C55" s="130"/>
      <c r="D55" s="130"/>
      <c r="E55" s="130"/>
      <c r="F55" s="121"/>
    </row>
    <row r="56" spans="1:6" x14ac:dyDescent="0.25">
      <c r="A56" s="37"/>
      <c r="B56" s="35"/>
      <c r="C56" s="87"/>
      <c r="D56" s="87"/>
      <c r="E56" s="87"/>
      <c r="F56" s="35"/>
    </row>
    <row r="57" spans="1:6" x14ac:dyDescent="0.25">
      <c r="A57" s="37"/>
      <c r="B57" s="35"/>
      <c r="C57" s="87"/>
      <c r="D57" s="87"/>
      <c r="E57" s="87"/>
      <c r="F57" s="35"/>
    </row>
    <row r="58" spans="1:6" x14ac:dyDescent="0.25">
      <c r="A58" s="48" t="s">
        <v>12</v>
      </c>
      <c r="B58" s="27" t="s">
        <v>2</v>
      </c>
      <c r="C58" s="126" t="s">
        <v>3</v>
      </c>
      <c r="D58" s="126" t="s">
        <v>76</v>
      </c>
      <c r="E58" s="126" t="s">
        <v>8</v>
      </c>
      <c r="F58" s="27" t="s">
        <v>6</v>
      </c>
    </row>
    <row r="59" spans="1:6" x14ac:dyDescent="0.25">
      <c r="A59" s="8"/>
      <c r="B59" s="9" t="s">
        <v>77</v>
      </c>
      <c r="C59" s="80" t="s">
        <v>77</v>
      </c>
      <c r="D59" s="80" t="s">
        <v>78</v>
      </c>
      <c r="E59" s="80" t="s">
        <v>9</v>
      </c>
      <c r="F59" s="9" t="s">
        <v>79</v>
      </c>
    </row>
    <row r="60" spans="1:6" x14ac:dyDescent="0.25">
      <c r="A60" s="37" t="s">
        <v>29</v>
      </c>
      <c r="B60" s="35">
        <f>SUM(B61:B62)</f>
        <v>1877637</v>
      </c>
      <c r="C60" s="129">
        <f>B60/F60</f>
        <v>0.28749257396938943</v>
      </c>
      <c r="D60" s="87">
        <f>(B61*D61+B62*D62)/B60</f>
        <v>0.5009769593091743</v>
      </c>
      <c r="E60" s="87">
        <f>(E61*F61+E62*F62)/F60</f>
        <v>9.4090233918678073E-2</v>
      </c>
      <c r="F60" s="35">
        <f>SUM(F61:F62)</f>
        <v>6531080</v>
      </c>
    </row>
    <row r="61" spans="1:6" x14ac:dyDescent="0.25">
      <c r="A61" s="34" t="s">
        <v>18</v>
      </c>
      <c r="B61" s="35">
        <f>'[1]Pobreza - POF 2013 OUTPUT'!F866</f>
        <v>905443</v>
      </c>
      <c r="C61" s="129">
        <f>'[1]Pobreza - POF 2013 OUTPUT'!F866/'[1]Pobreza - POF 2013 OUTPUT'!G866</f>
        <v>0.24120305967560873</v>
      </c>
      <c r="D61" s="87">
        <f>'[1]Pobreza - POF 2013 OUTPUT'!B1053</f>
        <v>0.47970380000000001</v>
      </c>
      <c r="E61" s="87">
        <f>'[1]Pobreza - POF 2013 OUTPUT'!B1054</f>
        <v>7.49977E-2</v>
      </c>
      <c r="F61" s="35">
        <f>'[1]Pobreza - POF 2013 OUTPUT'!G866</f>
        <v>3753862</v>
      </c>
    </row>
    <row r="62" spans="1:6" x14ac:dyDescent="0.25">
      <c r="A62" s="34" t="s">
        <v>19</v>
      </c>
      <c r="B62" s="35">
        <f>'[1]Pobreza - POF 2013 OUTPUT'!F865</f>
        <v>972194</v>
      </c>
      <c r="C62" s="129">
        <f>'[1]Pobreza - POF 2013 OUTPUT'!F865/'[1]Pobreza - POF 2013 OUTPUT'!G865</f>
        <v>0.35006038416861768</v>
      </c>
      <c r="D62" s="87">
        <f>'[1]Pobreza - POF 2013 OUTPUT'!B1046</f>
        <v>0.52078950000000002</v>
      </c>
      <c r="E62" s="87">
        <f>'[1]Pobreza - POF 2013 OUTPUT'!B1047</f>
        <v>0.1198969</v>
      </c>
      <c r="F62" s="35">
        <f>'[1]Pobreza - POF 2013 OUTPUT'!G865</f>
        <v>2777218</v>
      </c>
    </row>
    <row r="63" spans="1:6" x14ac:dyDescent="0.25">
      <c r="A63" s="37"/>
      <c r="B63" s="35"/>
      <c r="C63" s="87"/>
      <c r="D63" s="87"/>
      <c r="E63" s="87"/>
      <c r="F63" s="35"/>
    </row>
    <row r="64" spans="1:6" x14ac:dyDescent="0.25">
      <c r="A64" s="37" t="s">
        <v>30</v>
      </c>
      <c r="B64" s="35">
        <f>SUM(B65:B66)</f>
        <v>629718</v>
      </c>
      <c r="C64" s="87">
        <f>B64/F64</f>
        <v>0.19885145018150951</v>
      </c>
      <c r="D64" s="87">
        <f>(B65*D65+B66*D66)/B64</f>
        <v>0.40213258228857995</v>
      </c>
      <c r="E64" s="87">
        <f>(E65*F65+E66*F66)/F64</f>
        <v>4.9075345386854013E-2</v>
      </c>
      <c r="F64" s="35">
        <f>SUM(F65:F66)</f>
        <v>3166776</v>
      </c>
    </row>
    <row r="65" spans="1:6" x14ac:dyDescent="0.25">
      <c r="A65" s="34" t="s">
        <v>18</v>
      </c>
      <c r="B65" s="35">
        <f>'[1]Pobreza - POF 2013 OUTPUT'!F868</f>
        <v>425701</v>
      </c>
      <c r="C65" s="87">
        <f>'[1]Pobreza - POF 2013 OUTPUT'!F868/'[1]Pobreza - POF 2013 OUTPUT'!G868</f>
        <v>0.19704885661477617</v>
      </c>
      <c r="D65" s="87">
        <f>'[1]Pobreza - POF 2013 OUTPUT'!B1067</f>
        <v>0.42618050000000002</v>
      </c>
      <c r="E65" s="87">
        <f>'[1]Pobreza - POF 2013 OUTPUT'!B1068</f>
        <v>5.4380400000000002E-2</v>
      </c>
      <c r="F65" s="35">
        <f>'[1]Pobreza - POF 2013 OUTPUT'!G868</f>
        <v>2160383</v>
      </c>
    </row>
    <row r="66" spans="1:6" x14ac:dyDescent="0.25">
      <c r="A66" s="34" t="s">
        <v>19</v>
      </c>
      <c r="B66" s="35">
        <f>'[1]Pobreza - POF 2013 OUTPUT'!F867</f>
        <v>204017</v>
      </c>
      <c r="C66" s="87">
        <f>'[1]Pobreza - POF 2013 OUTPUT'!F867/'[1]Pobreza - POF 2013 OUTPUT'!G867</f>
        <v>0.20272100461748044</v>
      </c>
      <c r="D66" s="87">
        <f>'[1]Pobreza - POF 2013 OUTPUT'!B1060</f>
        <v>0.3519543</v>
      </c>
      <c r="E66" s="87">
        <f>'[1]Pobreza - POF 2013 OUTPUT'!B1061</f>
        <v>3.7687199999999997E-2</v>
      </c>
      <c r="F66" s="35">
        <f>'[1]Pobreza - POF 2013 OUTPUT'!G867</f>
        <v>1006393</v>
      </c>
    </row>
    <row r="67" spans="1:6" x14ac:dyDescent="0.25">
      <c r="A67" s="37"/>
      <c r="B67" s="35"/>
      <c r="C67" s="87"/>
      <c r="D67" s="87"/>
      <c r="E67" s="87"/>
      <c r="F67" s="35"/>
    </row>
    <row r="68" spans="1:6" x14ac:dyDescent="0.25">
      <c r="A68" s="37" t="s">
        <v>31</v>
      </c>
      <c r="B68" s="35">
        <f>SUM(B69:B71)</f>
        <v>2066581</v>
      </c>
      <c r="C68" s="87">
        <f>B68/F68</f>
        <v>0.24469674777437109</v>
      </c>
      <c r="D68" s="87">
        <f>(B69*D69+B70*D70+B71*D71)/B68</f>
        <v>0.42086680553353584</v>
      </c>
      <c r="E68" s="87">
        <f>(E69*F69+E70*F70+E71*F71)/F68</f>
        <v>6.5108305131385102E-2</v>
      </c>
      <c r="F68" s="35">
        <f>SUM(F69:F71)</f>
        <v>8445478</v>
      </c>
    </row>
    <row r="69" spans="1:6" x14ac:dyDescent="0.25">
      <c r="A69" s="34" t="s">
        <v>32</v>
      </c>
      <c r="B69" s="35">
        <f>'[1]Pobreza - POF 2013 OUTPUT'!E226</f>
        <v>736358</v>
      </c>
      <c r="C69" s="87">
        <f>'[1]Pobreza - POF 2013 OUTPUT'!E226/'[1]Pobreza - POF 2013 OUTPUT'!F226</f>
        <v>0.2056688977596341</v>
      </c>
      <c r="D69" s="87">
        <f>'[1]Pobreza - POF 2013 OUTPUT'!B1088</f>
        <v>0.38951150000000001</v>
      </c>
      <c r="E69" s="87">
        <f>'[1]Pobreza - POF 2013 OUTPUT'!B1089</f>
        <v>5.1436799999999998E-2</v>
      </c>
      <c r="F69" s="35">
        <f>'[1]Pobreza - POF 2013 OUTPUT'!F226</f>
        <v>3580308</v>
      </c>
    </row>
    <row r="70" spans="1:6" x14ac:dyDescent="0.25">
      <c r="A70" s="34" t="s">
        <v>18</v>
      </c>
      <c r="B70" s="35">
        <f>'[1]Pobreza - POF 2013 OUTPUT'!F870</f>
        <v>720618</v>
      </c>
      <c r="C70" s="87">
        <f>'[1]Pobreza - POF 2013 OUTPUT'!F870/'[1]Pobreza - POF 2013 OUTPUT'!G870</f>
        <v>0.26575987502295745</v>
      </c>
      <c r="D70" s="87">
        <f>'[1]Pobreza - POF 2013 OUTPUT'!B1081</f>
        <v>0.46683560000000002</v>
      </c>
      <c r="E70" s="87">
        <f>'[1]Pobreza - POF 2013 OUTPUT'!B1082</f>
        <v>8.24878E-2</v>
      </c>
      <c r="F70" s="35">
        <f>'[1]Pobreza - POF 2013 OUTPUT'!G870</f>
        <v>2711538</v>
      </c>
    </row>
    <row r="71" spans="1:6" x14ac:dyDescent="0.25">
      <c r="A71" s="34" t="s">
        <v>19</v>
      </c>
      <c r="B71" s="35">
        <f>'[1]Pobreza - POF 2013 OUTPUT'!F869</f>
        <v>609605</v>
      </c>
      <c r="C71" s="87">
        <f>'[1]Pobreza - POF 2013 OUTPUT'!F869/'[1]Pobreza - POF 2013 OUTPUT'!G869</f>
        <v>0.28305903701282298</v>
      </c>
      <c r="D71" s="87">
        <f>'[1]Pobreza - POF 2013 OUTPUT'!B1074</f>
        <v>0.40440169999999998</v>
      </c>
      <c r="E71" s="87">
        <f>'[1]Pobreza - POF 2013 OUTPUT'!B1075</f>
        <v>6.5954799999999994E-2</v>
      </c>
      <c r="F71" s="35">
        <f>'[1]Pobreza - POF 2013 OUTPUT'!G869</f>
        <v>2153632</v>
      </c>
    </row>
    <row r="72" spans="1:6" x14ac:dyDescent="0.25">
      <c r="A72" s="37"/>
      <c r="B72" s="35"/>
      <c r="C72" s="87"/>
      <c r="D72" s="87"/>
      <c r="E72" s="87"/>
      <c r="F72" s="35"/>
    </row>
    <row r="73" spans="1:6" x14ac:dyDescent="0.25">
      <c r="A73" s="37" t="s">
        <v>33</v>
      </c>
      <c r="B73" s="35">
        <f>SUM(B74:B75)</f>
        <v>582640</v>
      </c>
      <c r="C73" s="87">
        <f>B73/F73</f>
        <v>0.17959258154164068</v>
      </c>
      <c r="D73" s="87">
        <f>(B74*D74+B75*D75)/B73</f>
        <v>0.43390893367877242</v>
      </c>
      <c r="E73" s="87">
        <f>(E74*F74+E75*F75)/F73</f>
        <v>5.1734091156242834E-2</v>
      </c>
      <c r="F73" s="35">
        <f>SUM(F74:F75)</f>
        <v>3244232</v>
      </c>
    </row>
    <row r="74" spans="1:6" x14ac:dyDescent="0.25">
      <c r="A74" s="34" t="s">
        <v>18</v>
      </c>
      <c r="B74" s="35">
        <f>'[1]Pobreza - POF 2013 OUTPUT'!F872</f>
        <v>439146</v>
      </c>
      <c r="C74" s="87">
        <f>'[1]Pobreza - POF 2013 OUTPUT'!F872/'[1]Pobreza - POF 2013 OUTPUT'!G872</f>
        <v>0.1723403654127808</v>
      </c>
      <c r="D74" s="87">
        <f>'[1]Pobreza - POF 2013 OUTPUT'!B1102</f>
        <v>0.43580089999999999</v>
      </c>
      <c r="E74" s="87">
        <f>'[1]Pobreza - POF 2013 OUTPUT'!B1103</f>
        <v>5.0645000000000003E-2</v>
      </c>
      <c r="F74" s="35">
        <f>'[1]Pobreza - POF 2013 OUTPUT'!G872</f>
        <v>2548132</v>
      </c>
    </row>
    <row r="75" spans="1:6" x14ac:dyDescent="0.25">
      <c r="A75" s="34" t="s">
        <v>19</v>
      </c>
      <c r="B75" s="35">
        <f>'[1]Pobreza - POF 2013 OUTPUT'!F871</f>
        <v>143494</v>
      </c>
      <c r="C75" s="87">
        <f>'[1]Pobreza - POF 2013 OUTPUT'!F871/'[1]Pobreza - POF 2013 OUTPUT'!G871</f>
        <v>0.20613992242493895</v>
      </c>
      <c r="D75" s="87">
        <f>'[1]Pobreza - POF 2013 OUTPUT'!B1095</f>
        <v>0.42811880000000002</v>
      </c>
      <c r="E75" s="87">
        <f>'[1]Pobreza - POF 2013 OUTPUT'!B1096</f>
        <v>5.5720800000000001E-2</v>
      </c>
      <c r="F75" s="35">
        <f>'[1]Pobreza - POF 2013 OUTPUT'!G871</f>
        <v>696100</v>
      </c>
    </row>
    <row r="76" spans="1:6" x14ac:dyDescent="0.25">
      <c r="A76" s="37"/>
      <c r="B76" s="35"/>
      <c r="C76" s="87"/>
      <c r="D76" s="87"/>
      <c r="E76" s="87"/>
      <c r="F76" s="35"/>
    </row>
    <row r="77" spans="1:6" x14ac:dyDescent="0.25">
      <c r="A77" s="37" t="s">
        <v>34</v>
      </c>
      <c r="B77" s="35">
        <f>SUM(B78:B79)</f>
        <v>757569</v>
      </c>
      <c r="C77" s="87">
        <f>B77/F77</f>
        <v>0.19635845905178001</v>
      </c>
      <c r="D77" s="87">
        <f>(B78*D78+B79*D79)/B77</f>
        <v>0.40835850160579429</v>
      </c>
      <c r="E77" s="87">
        <f>(E78*F78+E79*F79)/F77</f>
        <v>4.9850820537146345E-2</v>
      </c>
      <c r="F77" s="35">
        <f>SUM(F78:F79)</f>
        <v>3858092</v>
      </c>
    </row>
    <row r="78" spans="1:6" x14ac:dyDescent="0.25">
      <c r="A78" s="34" t="s">
        <v>18</v>
      </c>
      <c r="B78" s="35">
        <f>'[1]Pobreza - POF 2013 OUTPUT'!F874</f>
        <v>567541</v>
      </c>
      <c r="C78" s="87">
        <f>'[1]Pobreza - POF 2013 OUTPUT'!F874/'[1]Pobreza - POF 2013 OUTPUT'!G874</f>
        <v>0.18501153019398239</v>
      </c>
      <c r="D78" s="87">
        <f>'[1]Pobreza - POF 2013 OUTPUT'!B1116</f>
        <v>0.40454699999999999</v>
      </c>
      <c r="E78" s="87">
        <f>'[1]Pobreza - POF 2013 OUTPUT'!B1117</f>
        <v>4.6461099999999998E-2</v>
      </c>
      <c r="F78" s="35">
        <f>'[1]Pobreza - POF 2013 OUTPUT'!G874</f>
        <v>3067598</v>
      </c>
    </row>
    <row r="79" spans="1:6" x14ac:dyDescent="0.25">
      <c r="A79" s="34" t="s">
        <v>19</v>
      </c>
      <c r="B79" s="35">
        <f>'[1]Pobreza - POF 2013 OUTPUT'!F873</f>
        <v>190028</v>
      </c>
      <c r="C79" s="87">
        <f>'[1]Pobreza - POF 2013 OUTPUT'!F873/'[1]Pobreza - POF 2013 OUTPUT'!G873</f>
        <v>0.24039145142151616</v>
      </c>
      <c r="D79" s="87">
        <f>'[1]Pobreza - POF 2013 OUTPUT'!B1109</f>
        <v>0.419742</v>
      </c>
      <c r="E79" s="87">
        <f>'[1]Pobreza - POF 2013 OUTPUT'!B1110</f>
        <v>6.3005000000000005E-2</v>
      </c>
      <c r="F79" s="35">
        <f>'[1]Pobreza - POF 2013 OUTPUT'!G873</f>
        <v>790494</v>
      </c>
    </row>
    <row r="80" spans="1:6" x14ac:dyDescent="0.25">
      <c r="A80" s="37"/>
      <c r="B80" s="35"/>
      <c r="C80" s="87"/>
      <c r="D80" s="87"/>
      <c r="E80" s="87"/>
      <c r="F80" s="35"/>
    </row>
    <row r="81" spans="1:6" x14ac:dyDescent="0.25">
      <c r="A81" s="37" t="s">
        <v>35</v>
      </c>
      <c r="B81" s="35">
        <f>SUM(B82:B84)</f>
        <v>2288144</v>
      </c>
      <c r="C81" s="87">
        <f>B81/F81</f>
        <v>0.26282002613102845</v>
      </c>
      <c r="D81" s="87">
        <f>(B82*D82+B83*D83+B84*D84)/B81</f>
        <v>0.44092987177078891</v>
      </c>
      <c r="E81" s="87">
        <f>(E82*F82+E83*F83+E84*F84)/F81</f>
        <v>7.360664809746012E-2</v>
      </c>
      <c r="F81" s="35">
        <f>SUM(F82:F84)</f>
        <v>8706125</v>
      </c>
    </row>
    <row r="82" spans="1:6" x14ac:dyDescent="0.25">
      <c r="A82" s="34" t="s">
        <v>36</v>
      </c>
      <c r="B82" s="35">
        <f>'[1]Pobreza - POF 2013 OUTPUT'!E225</f>
        <v>1110396</v>
      </c>
      <c r="C82" s="87">
        <f>'[1]Pobreza - POF 2013 OUTPUT'!E225/'[1]Pobreza - POF 2013 OUTPUT'!F225</f>
        <v>0.32261978435764904</v>
      </c>
      <c r="D82" s="87">
        <f>'[1]Pobreza - POF 2013 OUTPUT'!B1137</f>
        <v>0.43654809999999999</v>
      </c>
      <c r="E82" s="87">
        <f>'[1]Pobreza - POF 2013 OUTPUT'!B1138</f>
        <v>8.7443900000000005E-2</v>
      </c>
      <c r="F82" s="35">
        <f>'[1]Pobreza - POF 2013 OUTPUT'!F225</f>
        <v>3441810</v>
      </c>
    </row>
    <row r="83" spans="1:6" x14ac:dyDescent="0.25">
      <c r="A83" s="34" t="s">
        <v>18</v>
      </c>
      <c r="B83" s="35">
        <f>'[1]Pobreza - POF 2013 OUTPUT'!F876</f>
        <v>813965</v>
      </c>
      <c r="C83" s="87">
        <f>'[1]Pobreza - POF 2013 OUTPUT'!F876/'[1]Pobreza - POF 2013 OUTPUT'!G876</f>
        <v>0.2206243884457238</v>
      </c>
      <c r="D83" s="87">
        <f>'[1]Pobreza - POF 2013 OUTPUT'!B1130</f>
        <v>0.43776589999999999</v>
      </c>
      <c r="E83" s="87">
        <f>'[1]Pobreza - POF 2013 OUTPUT'!B1131</f>
        <v>6.4360899999999999E-2</v>
      </c>
      <c r="F83" s="35">
        <f>'[1]Pobreza - POF 2013 OUTPUT'!G876</f>
        <v>3689370</v>
      </c>
    </row>
    <row r="84" spans="1:6" x14ac:dyDescent="0.25">
      <c r="A84" s="34" t="s">
        <v>19</v>
      </c>
      <c r="B84" s="35">
        <f>'[1]Pobreza - POF 2013 OUTPUT'!F875</f>
        <v>363783</v>
      </c>
      <c r="C84" s="87">
        <f>'[1]Pobreza - POF 2013 OUTPUT'!F875/'[1]Pobreza - POF 2013 OUTPUT'!G875</f>
        <v>0.2309813993504535</v>
      </c>
      <c r="D84" s="87">
        <f>'[1]Pobreza - POF 2013 OUTPUT'!B1123</f>
        <v>0.46138400000000002</v>
      </c>
      <c r="E84" s="87">
        <f>'[1]Pobreza - POF 2013 OUTPUT'!B1124</f>
        <v>6.5025899999999998E-2</v>
      </c>
      <c r="F84" s="35">
        <f>'[1]Pobreza - POF 2013 OUTPUT'!G875</f>
        <v>1574945</v>
      </c>
    </row>
    <row r="85" spans="1:6" x14ac:dyDescent="0.25">
      <c r="A85" s="37"/>
      <c r="B85" s="35"/>
      <c r="C85" s="87"/>
      <c r="D85" s="87"/>
      <c r="E85" s="87"/>
      <c r="F85" s="35"/>
    </row>
    <row r="86" spans="1:6" x14ac:dyDescent="0.25">
      <c r="A86" s="37" t="s">
        <v>37</v>
      </c>
      <c r="B86" s="35">
        <f>SUM(B87:B88)</f>
        <v>846899</v>
      </c>
      <c r="C86" s="87">
        <f>B86/F86</f>
        <v>0.26391721671558704</v>
      </c>
      <c r="D86" s="87">
        <f>(B87*D87+B88*D88)/B86</f>
        <v>0.45495703615318944</v>
      </c>
      <c r="E86" s="87">
        <f>(E87*F87+E88*F88)/F86</f>
        <v>8.1494127600338681E-2</v>
      </c>
      <c r="F86" s="35">
        <f>SUM(F87:F88)</f>
        <v>3208957</v>
      </c>
    </row>
    <row r="87" spans="1:6" x14ac:dyDescent="0.25">
      <c r="A87" s="34" t="s">
        <v>18</v>
      </c>
      <c r="B87" s="35">
        <f>'[1]Pobreza - POF 2013 OUTPUT'!F878</f>
        <v>602345</v>
      </c>
      <c r="C87" s="87">
        <f>'[1]Pobreza - POF 2013 OUTPUT'!F878/'[1]Pobreza - POF 2013 OUTPUT'!G878</f>
        <v>0.26379395215538987</v>
      </c>
      <c r="D87" s="87">
        <f>'[1]Pobreza - POF 2013 OUTPUT'!B1151</f>
        <v>0.44666610000000001</v>
      </c>
      <c r="E87" s="87">
        <f>'[1]Pobreza - POF 2013 OUTPUT'!B1152</f>
        <v>8.2449499999999995E-2</v>
      </c>
      <c r="F87" s="35">
        <f>'[1]Pobreza - POF 2013 OUTPUT'!G878</f>
        <v>2283392</v>
      </c>
    </row>
    <row r="88" spans="1:6" x14ac:dyDescent="0.25">
      <c r="A88" s="34" t="s">
        <v>19</v>
      </c>
      <c r="B88" s="35">
        <f>'[1]Pobreza - POF 2013 OUTPUT'!F877</f>
        <v>244554</v>
      </c>
      <c r="C88" s="87">
        <f>'[1]Pobreza - POF 2013 OUTPUT'!F877/'[1]Pobreza - POF 2013 OUTPUT'!G877</f>
        <v>0.26422131346798983</v>
      </c>
      <c r="D88" s="87">
        <f>'[1]Pobreza - POF 2013 OUTPUT'!B1144</f>
        <v>0.47537790000000002</v>
      </c>
      <c r="E88" s="87">
        <f>'[1]Pobreza - POF 2013 OUTPUT'!B1145</f>
        <v>7.9137200000000005E-2</v>
      </c>
      <c r="F88" s="35">
        <f>'[1]Pobreza - POF 2013 OUTPUT'!G877</f>
        <v>925565</v>
      </c>
    </row>
    <row r="89" spans="1:6" x14ac:dyDescent="0.25">
      <c r="A89" s="37"/>
      <c r="B89" s="35"/>
      <c r="C89" s="87"/>
      <c r="D89" s="87"/>
      <c r="E89" s="87"/>
      <c r="F89" s="35"/>
    </row>
    <row r="90" spans="1:6" x14ac:dyDescent="0.25">
      <c r="A90" s="37" t="s">
        <v>38</v>
      </c>
      <c r="B90" s="35">
        <f>SUM(B91:B92)</f>
        <v>367716</v>
      </c>
      <c r="C90" s="87">
        <f>B90/F90</f>
        <v>0.17179434350739542</v>
      </c>
      <c r="D90" s="87">
        <f>(B91*D91+B92*D92)/B90</f>
        <v>0.40401797456189009</v>
      </c>
      <c r="E90" s="87">
        <f>(E91*F91+E92*F92)/F90</f>
        <v>4.4511349569271413E-2</v>
      </c>
      <c r="F90" s="35">
        <f>SUM(F91:F92)</f>
        <v>2140443</v>
      </c>
    </row>
    <row r="91" spans="1:6" x14ac:dyDescent="0.25">
      <c r="A91" s="34" t="s">
        <v>18</v>
      </c>
      <c r="B91" s="35">
        <f>'[1]Pobreza - POF 2013 OUTPUT'!F880</f>
        <v>297948</v>
      </c>
      <c r="C91" s="87">
        <f>'[1]Pobreza - POF 2013 OUTPUT'!F880/'[1]Pobreza - POF 2013 OUTPUT'!G880</f>
        <v>0.1904880029153587</v>
      </c>
      <c r="D91" s="87">
        <f>'[1]Pobreza - POF 2013 OUTPUT'!B1165</f>
        <v>0.40131489999999997</v>
      </c>
      <c r="E91" s="87">
        <f>'[1]Pobreza - POF 2013 OUTPUT'!B1166</f>
        <v>4.8241100000000002E-2</v>
      </c>
      <c r="F91" s="35">
        <f>'[1]Pobreza - POF 2013 OUTPUT'!G880</f>
        <v>1564130</v>
      </c>
    </row>
    <row r="92" spans="1:6" x14ac:dyDescent="0.25">
      <c r="A92" s="34" t="s">
        <v>19</v>
      </c>
      <c r="B92" s="35">
        <f>'[1]Pobreza - POF 2013 OUTPUT'!F879</f>
        <v>69768</v>
      </c>
      <c r="C92" s="87">
        <f>'[1]Pobreza - POF 2013 OUTPUT'!F879/'[1]Pobreza - POF 2013 OUTPUT'!G879</f>
        <v>0.12105921608570343</v>
      </c>
      <c r="D92" s="87">
        <f>'[1]Pobreza - POF 2013 OUTPUT'!B1158</f>
        <v>0.41556159999999998</v>
      </c>
      <c r="E92" s="87">
        <f>'[1]Pobreza - POF 2013 OUTPUT'!B1159</f>
        <v>3.4388700000000001E-2</v>
      </c>
      <c r="F92" s="35">
        <f>'[1]Pobreza - POF 2013 OUTPUT'!G879</f>
        <v>576313</v>
      </c>
    </row>
    <row r="93" spans="1:6" x14ac:dyDescent="0.25">
      <c r="A93" s="37"/>
      <c r="B93" s="35"/>
      <c r="C93" s="87"/>
      <c r="D93" s="87"/>
      <c r="E93" s="87"/>
      <c r="F93" s="35"/>
    </row>
    <row r="94" spans="1:6" x14ac:dyDescent="0.25">
      <c r="A94" s="37" t="s">
        <v>39</v>
      </c>
      <c r="B94" s="35">
        <f>SUM(B95:B97)</f>
        <v>3396049</v>
      </c>
      <c r="C94" s="87">
        <f>B94/F94</f>
        <v>0.23595953338494352</v>
      </c>
      <c r="D94" s="87">
        <f>(B95*D95+B96*D96+B97*D97)/B94</f>
        <v>0.43210396826491609</v>
      </c>
      <c r="E94" s="87">
        <f>(E95*F95+E96*F96+E97*F97)/F94</f>
        <v>6.5266517478290445E-2</v>
      </c>
      <c r="F94" s="35">
        <f>SUM(F95:F97)</f>
        <v>14392506</v>
      </c>
    </row>
    <row r="95" spans="1:6" x14ac:dyDescent="0.25">
      <c r="A95" s="34" t="s">
        <v>40</v>
      </c>
      <c r="B95" s="35">
        <f>'[1]Pobreza - POF 2013 OUTPUT'!E224</f>
        <v>834055</v>
      </c>
      <c r="C95" s="87">
        <f>'[1]Pobreza - POF 2013 OUTPUT'!E224/'[1]Pobreza - POF 2013 OUTPUT'!F224</f>
        <v>0.23107940489617765</v>
      </c>
      <c r="D95" s="87">
        <f>'[1]Pobreza - POF 2013 OUTPUT'!B1186</f>
        <v>0.4220719</v>
      </c>
      <c r="E95" s="87">
        <f>'[1]Pobreza - POF 2013 OUTPUT'!B1187</f>
        <v>6.2812999999999994E-2</v>
      </c>
      <c r="F95" s="35">
        <f>'[1]Pobreza - POF 2013 OUTPUT'!F224</f>
        <v>3609387</v>
      </c>
    </row>
    <row r="96" spans="1:6" x14ac:dyDescent="0.25">
      <c r="A96" s="34" t="s">
        <v>18</v>
      </c>
      <c r="B96" s="35">
        <f>'[1]Pobreza - POF 2013 OUTPUT'!F882</f>
        <v>1677405</v>
      </c>
      <c r="C96" s="87">
        <f>'[1]Pobreza - POF 2013 OUTPUT'!F882/'[1]Pobreza - POF 2013 OUTPUT'!G882</f>
        <v>0.23760334383143952</v>
      </c>
      <c r="D96" s="87">
        <f>'[1]Pobreza - POF 2013 OUTPUT'!B1179</f>
        <v>0.4425422</v>
      </c>
      <c r="E96" s="87">
        <f>'[1]Pobreza - POF 2013 OUTPUT'!B1180</f>
        <v>6.9410200000000005E-2</v>
      </c>
      <c r="F96" s="35">
        <f>'[1]Pobreza - POF 2013 OUTPUT'!G882</f>
        <v>7059686</v>
      </c>
    </row>
    <row r="97" spans="1:6" x14ac:dyDescent="0.25">
      <c r="A97" s="34" t="s">
        <v>19</v>
      </c>
      <c r="B97" s="35">
        <f>'[1]Pobreza - POF 2013 OUTPUT'!F881</f>
        <v>884589</v>
      </c>
      <c r="C97" s="87">
        <f>'[1]Pobreza - POF 2013 OUTPUT'!F881/'[1]Pobreza - POF 2013 OUTPUT'!G881</f>
        <v>0.23757349736117181</v>
      </c>
      <c r="D97" s="87">
        <f>'[1]Pobreza - POF 2013 OUTPUT'!B1172</f>
        <v>0.42176940000000002</v>
      </c>
      <c r="E97" s="87">
        <f>'[1]Pobreza - POF 2013 OUTPUT'!B1173</f>
        <v>5.9788399999999998E-2</v>
      </c>
      <c r="F97" s="35">
        <f>'[1]Pobreza - POF 2013 OUTPUT'!G881</f>
        <v>3723433</v>
      </c>
    </row>
    <row r="98" spans="1:6" x14ac:dyDescent="0.25">
      <c r="A98" s="37"/>
      <c r="B98" s="35"/>
      <c r="C98" s="87"/>
      <c r="D98" s="87"/>
      <c r="E98" s="87"/>
      <c r="F98" s="35"/>
    </row>
    <row r="99" spans="1:6" x14ac:dyDescent="0.25">
      <c r="A99" s="37" t="s">
        <v>41</v>
      </c>
      <c r="B99" s="35">
        <f>SUM(B100:B102)</f>
        <v>12812953</v>
      </c>
      <c r="C99" s="87">
        <f>B99/F99</f>
        <v>0.23863052136350699</v>
      </c>
      <c r="D99" s="87">
        <f>(B100*D100+B101*D101+B102*D102)/B99</f>
        <v>0.43987007596127137</v>
      </c>
      <c r="E99" s="87">
        <f>(E100*F100+E101*F101+E102*F102)/F99</f>
        <v>6.7362129967222031E-2</v>
      </c>
      <c r="F99" s="35">
        <f>SUM(F100:F102)</f>
        <v>53693689</v>
      </c>
    </row>
    <row r="100" spans="1:6" x14ac:dyDescent="0.25">
      <c r="A100" s="34" t="s">
        <v>17</v>
      </c>
      <c r="B100" s="30">
        <f>B69+B82+B95</f>
        <v>2680809</v>
      </c>
      <c r="C100" s="89">
        <f>B100/F100</f>
        <v>0.25215705584486864</v>
      </c>
      <c r="D100" s="89">
        <f>(B69*D69+B82*D82+B95*D95)/B100</f>
        <v>0.41912435825122196</v>
      </c>
      <c r="E100" s="89">
        <f>(E69*F69+E82*F82+E95*F95)/F100</f>
        <v>6.6955835662439137E-2</v>
      </c>
      <c r="F100" s="30">
        <f t="shared" ref="F100" si="0">F69+F82+F95</f>
        <v>10631505</v>
      </c>
    </row>
    <row r="101" spans="1:6" x14ac:dyDescent="0.25">
      <c r="A101" s="34" t="s">
        <v>18</v>
      </c>
      <c r="B101" s="30">
        <f>B61+B65+B70+B74+B78+B83+B87+B91+B96</f>
        <v>6450112</v>
      </c>
      <c r="C101" s="89">
        <f>B101/F101</f>
        <v>0.22366640010949407</v>
      </c>
      <c r="D101" s="89">
        <f>(B61*D61+B65*D65+B70*D70+B74*D74+B78*D78+B83*D83+B87*D87+B91*D91+B96*D96)/B101</f>
        <v>0.44346888298796983</v>
      </c>
      <c r="E101" s="89">
        <f>(E61*F61+E65*F65+E70*F70+E74*F74+E78*F78+E83*F83+E87*F87+E91*F91+E96*F96)/F101</f>
        <v>6.538025370340915E-2</v>
      </c>
      <c r="F101" s="30">
        <f t="shared" ref="F101:F102" si="1">F61+F65+F70+F74+F78+F83+F87+F91+F96</f>
        <v>28838091</v>
      </c>
    </row>
    <row r="102" spans="1:6" x14ac:dyDescent="0.25">
      <c r="A102" s="123" t="s">
        <v>19</v>
      </c>
      <c r="B102" s="121">
        <f>B62+B66+B71+B75+B79+B84+B88+B92+B97</f>
        <v>3682032</v>
      </c>
      <c r="C102" s="130">
        <f>B102/F102</f>
        <v>0.25885882495284585</v>
      </c>
      <c r="D102" s="130">
        <f>(B62*D62+B66*D66+B71*D71+B75*D75+B79*D79+B84*D84+B88*D88+B92*D92+B97*D97)/B102</f>
        <v>0.44867027062551335</v>
      </c>
      <c r="E102" s="130">
        <f>(E62*F62+E66*F66+E71*F71+E75*F75+E79*F79+E84*F84+E88*F88+E92*F92+E97*F97)/F102</f>
        <v>7.1683885173641645E-2</v>
      </c>
      <c r="F102" s="121">
        <f t="shared" si="1"/>
        <v>14224093</v>
      </c>
    </row>
    <row r="103" spans="1:6" x14ac:dyDescent="0.25">
      <c r="A103" s="37"/>
      <c r="B103" s="35"/>
      <c r="C103" s="87"/>
      <c r="D103" s="87"/>
      <c r="E103" s="87"/>
      <c r="F103" s="35"/>
    </row>
    <row r="104" spans="1:6" x14ac:dyDescent="0.25">
      <c r="A104" s="37"/>
      <c r="B104" s="35"/>
      <c r="C104" s="87"/>
      <c r="D104" s="87"/>
      <c r="E104" s="87"/>
      <c r="F104" s="35"/>
    </row>
    <row r="105" spans="1:6" x14ac:dyDescent="0.25">
      <c r="A105" s="48" t="s">
        <v>13</v>
      </c>
      <c r="B105" s="27" t="s">
        <v>2</v>
      </c>
      <c r="C105" s="126" t="s">
        <v>3</v>
      </c>
      <c r="D105" s="126" t="s">
        <v>76</v>
      </c>
      <c r="E105" s="126" t="s">
        <v>8</v>
      </c>
      <c r="F105" s="27" t="s">
        <v>6</v>
      </c>
    </row>
    <row r="106" spans="1:6" x14ac:dyDescent="0.25">
      <c r="A106" s="8"/>
      <c r="B106" s="9" t="s">
        <v>77</v>
      </c>
      <c r="C106" s="80" t="s">
        <v>77</v>
      </c>
      <c r="D106" s="80" t="s">
        <v>78</v>
      </c>
      <c r="E106" s="80" t="s">
        <v>9</v>
      </c>
      <c r="F106" s="9" t="s">
        <v>79</v>
      </c>
    </row>
    <row r="107" spans="1:6" x14ac:dyDescent="0.25">
      <c r="A107" s="37" t="s">
        <v>42</v>
      </c>
      <c r="B107" s="35">
        <f>SUM(B108:B110)</f>
        <v>1789652</v>
      </c>
      <c r="C107" s="87">
        <f>B107/F107</f>
        <v>8.9268084329950911E-2</v>
      </c>
      <c r="D107" s="87">
        <f>(B108*D108+B109*D109+B110*D110)/B107</f>
        <v>0.46211760927565804</v>
      </c>
      <c r="E107" s="87">
        <f>(E108*F108+E109*F109+E110*F110)/F107</f>
        <v>2.8988343399259413E-2</v>
      </c>
      <c r="F107" s="35">
        <f>SUM(F108:F110)</f>
        <v>20048061</v>
      </c>
    </row>
    <row r="108" spans="1:6" x14ac:dyDescent="0.25">
      <c r="A108" s="34" t="s">
        <v>43</v>
      </c>
      <c r="B108" s="35">
        <f>'[1]Pobreza - POF 2013 OUTPUT'!E223</f>
        <v>581638</v>
      </c>
      <c r="C108" s="87">
        <f>'[1]Pobreza - POF 2013 OUTPUT'!E223/'[1]Pobreza - POF 2013 OUTPUT'!F223</f>
        <v>0.1171113088790184</v>
      </c>
      <c r="D108" s="87">
        <f>'[1]Pobreza - POF 2013 OUTPUT'!B1207</f>
        <v>0.39794200000000002</v>
      </c>
      <c r="E108" s="87">
        <f>'[1]Pobreza - POF 2013 OUTPUT'!B1208</f>
        <v>3.05612E-2</v>
      </c>
      <c r="F108" s="35">
        <f>'[1]Pobreza - POF 2013 OUTPUT'!F223</f>
        <v>4966540</v>
      </c>
    </row>
    <row r="109" spans="1:6" x14ac:dyDescent="0.25">
      <c r="A109" s="34" t="s">
        <v>18</v>
      </c>
      <c r="B109" s="35">
        <f>'[1]Pobreza - POF 2013 OUTPUT'!F884</f>
        <v>924717</v>
      </c>
      <c r="C109" s="87">
        <f>'[1]Pobreza - POF 2013 OUTPUT'!F884/'[1]Pobreza - POF 2013 OUTPUT'!G884</f>
        <v>7.6705523890672866E-2</v>
      </c>
      <c r="D109" s="87">
        <f>'[1]Pobreza - POF 2013 OUTPUT'!B1200</f>
        <v>0.50516830000000001</v>
      </c>
      <c r="E109" s="87">
        <f>'[1]Pobreza - POF 2013 OUTPUT'!B1201</f>
        <v>2.8235300000000001E-2</v>
      </c>
      <c r="F109" s="35">
        <f>'[1]Pobreza - POF 2013 OUTPUT'!G884</f>
        <v>12055416</v>
      </c>
    </row>
    <row r="110" spans="1:6" x14ac:dyDescent="0.25">
      <c r="A110" s="34" t="s">
        <v>19</v>
      </c>
      <c r="B110" s="35">
        <f>'[1]Pobreza - POF 2013 OUTPUT'!F883</f>
        <v>283297</v>
      </c>
      <c r="C110" s="87">
        <f>'[1]Pobreza - POF 2013 OUTPUT'!F883/'[1]Pobreza - POF 2013 OUTPUT'!G883</f>
        <v>9.3617703285246212E-2</v>
      </c>
      <c r="D110" s="87">
        <f>'[1]Pobreza - POF 2013 OUTPUT'!B1193</f>
        <v>0.45335389999999998</v>
      </c>
      <c r="E110" s="87">
        <f>'[1]Pobreza - POF 2013 OUTPUT'!B1194</f>
        <v>2.94069E-2</v>
      </c>
      <c r="F110" s="35">
        <f>'[1]Pobreza - POF 2013 OUTPUT'!G883</f>
        <v>3026105</v>
      </c>
    </row>
    <row r="111" spans="1:6" x14ac:dyDescent="0.25">
      <c r="A111" s="37"/>
      <c r="B111" s="35"/>
      <c r="C111" s="87"/>
      <c r="D111" s="87"/>
      <c r="E111" s="87"/>
      <c r="F111" s="35"/>
    </row>
    <row r="112" spans="1:6" x14ac:dyDescent="0.25">
      <c r="A112" s="37" t="s">
        <v>44</v>
      </c>
      <c r="B112" s="35">
        <f>SUM(B113:B114)</f>
        <v>334243</v>
      </c>
      <c r="C112" s="87">
        <f>B112/F112</f>
        <v>8.9702019350814829E-2</v>
      </c>
      <c r="D112" s="87">
        <f>(B113*D113+B114*D114)/B112</f>
        <v>0.51170437235245014</v>
      </c>
      <c r="E112" s="87">
        <f>(E113*F113+E114*F114)/F112</f>
        <v>3.5392061397024485E-2</v>
      </c>
      <c r="F112" s="35">
        <f>SUM(F113:F114)</f>
        <v>3726148</v>
      </c>
    </row>
    <row r="113" spans="1:6" x14ac:dyDescent="0.25">
      <c r="A113" s="34" t="s">
        <v>18</v>
      </c>
      <c r="B113" s="35">
        <f>'[1]Pobreza - POF 2013 OUTPUT'!F886</f>
        <v>310820</v>
      </c>
      <c r="C113" s="87">
        <f>'[1]Pobreza - POF 2013 OUTPUT'!F886/'[1]Pobreza - POF 2013 OUTPUT'!G886</f>
        <v>9.69418498608344E-2</v>
      </c>
      <c r="D113" s="87">
        <f>'[1]Pobreza - POF 2013 OUTPUT'!B1221</f>
        <v>0.52352189999999998</v>
      </c>
      <c r="E113" s="87">
        <f>'[1]Pobreza - POF 2013 OUTPUT'!B1222</f>
        <v>3.9306599999999997E-2</v>
      </c>
      <c r="F113" s="35">
        <f>'[1]Pobreza - POF 2013 OUTPUT'!G886</f>
        <v>3206252</v>
      </c>
    </row>
    <row r="114" spans="1:6" x14ac:dyDescent="0.25">
      <c r="A114" s="34" t="s">
        <v>19</v>
      </c>
      <c r="B114" s="35">
        <f>'[1]Pobreza - POF 2013 OUTPUT'!F885</f>
        <v>23423</v>
      </c>
      <c r="C114" s="87">
        <f>'[1]Pobreza - POF 2013 OUTPUT'!F885/'[1]Pobreza - POF 2013 OUTPUT'!G885</f>
        <v>4.5053241417514274E-2</v>
      </c>
      <c r="D114" s="87">
        <f>'[1]Pobreza - POF 2013 OUTPUT'!B1214</f>
        <v>0.35488740000000002</v>
      </c>
      <c r="E114" s="87">
        <f>'[1]Pobreza - POF 2013 OUTPUT'!B1215</f>
        <v>1.1250700000000001E-2</v>
      </c>
      <c r="F114" s="35">
        <f>'[1]Pobreza - POF 2013 OUTPUT'!G885</f>
        <v>519896</v>
      </c>
    </row>
    <row r="115" spans="1:6" x14ac:dyDescent="0.25">
      <c r="A115" s="37"/>
      <c r="B115" s="35"/>
      <c r="C115" s="87"/>
      <c r="D115" s="87"/>
      <c r="E115" s="87"/>
      <c r="F115" s="35"/>
    </row>
    <row r="116" spans="1:6" x14ac:dyDescent="0.25">
      <c r="A116" s="37" t="s">
        <v>45</v>
      </c>
      <c r="B116" s="35">
        <f>SUM(B117:B119)</f>
        <v>2400407</v>
      </c>
      <c r="C116" s="87">
        <f>B116/F116</f>
        <v>0.15951029869751357</v>
      </c>
      <c r="D116" s="87">
        <f>(B117*D117+B118*D118+B119*D119)/B116</f>
        <v>0.42677535292123375</v>
      </c>
      <c r="E116" s="87">
        <f>(E117*F117+E118*F118+E119*F119)/F116</f>
        <v>4.5685184632193745E-2</v>
      </c>
      <c r="F116" s="35">
        <f>SUM(F117:F119)</f>
        <v>15048602</v>
      </c>
    </row>
    <row r="117" spans="1:6" x14ac:dyDescent="0.25">
      <c r="A117" s="34" t="s">
        <v>46</v>
      </c>
      <c r="B117" s="35">
        <f>'[1]Pobreza - POF 2013 OUTPUT'!E219</f>
        <v>2004700</v>
      </c>
      <c r="C117" s="87">
        <f>'[1]Pobreza - POF 2013 OUTPUT'!E219/'[1]Pobreza - POF 2013 OUTPUT'!F219</f>
        <v>0.18189684098167494</v>
      </c>
      <c r="D117" s="87">
        <f>'[1]Pobreza - POF 2013 OUTPUT'!B1242</f>
        <v>0.42397590000000002</v>
      </c>
      <c r="E117" s="87">
        <f>'[1]Pobreza - POF 2013 OUTPUT'!B1243</f>
        <v>5.1109599999999998E-2</v>
      </c>
      <c r="F117" s="35">
        <f>'[1]Pobreza - POF 2013 OUTPUT'!F219</f>
        <v>11021082</v>
      </c>
    </row>
    <row r="118" spans="1:6" x14ac:dyDescent="0.25">
      <c r="A118" s="34" t="s">
        <v>18</v>
      </c>
      <c r="B118" s="35">
        <f>'[1]Pobreza - POF 2013 OUTPUT'!F888</f>
        <v>340047</v>
      </c>
      <c r="C118" s="87">
        <f>'[1]Pobreza - POF 2013 OUTPUT'!F888/'[1]Pobreza - POF 2013 OUTPUT'!G888</f>
        <v>9.4860340244906707E-2</v>
      </c>
      <c r="D118" s="87">
        <f>'[1]Pobreza - POF 2013 OUTPUT'!B1235</f>
        <v>0.44551479999999999</v>
      </c>
      <c r="E118" s="87">
        <f>'[1]Pobreza - POF 2013 OUTPUT'!B1236</f>
        <v>2.97871E-2</v>
      </c>
      <c r="F118" s="35">
        <f>'[1]Pobreza - POF 2013 OUTPUT'!G888</f>
        <v>3584712</v>
      </c>
    </row>
    <row r="119" spans="1:6" x14ac:dyDescent="0.25">
      <c r="A119" s="34" t="s">
        <v>19</v>
      </c>
      <c r="B119" s="35">
        <f>'[1]Pobreza - POF 2013 OUTPUT'!F887</f>
        <v>55660</v>
      </c>
      <c r="C119" s="87">
        <f>'[1]Pobreza - POF 2013 OUTPUT'!F887/'[1]Pobreza - POF 2013 OUTPUT'!G887</f>
        <v>0.12569781937092375</v>
      </c>
      <c r="D119" s="87">
        <f>'[1]Pobreza - POF 2013 OUTPUT'!B1228</f>
        <v>0.41311690000000001</v>
      </c>
      <c r="E119" s="87">
        <f>'[1]Pobreza - POF 2013 OUTPUT'!B1229</f>
        <v>3.9378000000000003E-2</v>
      </c>
      <c r="F119" s="35">
        <f>'[1]Pobreza - POF 2013 OUTPUT'!G887</f>
        <v>442808</v>
      </c>
    </row>
    <row r="120" spans="1:6" x14ac:dyDescent="0.25">
      <c r="A120" s="37"/>
      <c r="B120" s="35"/>
      <c r="C120" s="87"/>
      <c r="D120" s="87"/>
      <c r="E120" s="87"/>
      <c r="F120" s="35"/>
    </row>
    <row r="121" spans="1:6" x14ac:dyDescent="0.25">
      <c r="A121" s="37" t="s">
        <v>47</v>
      </c>
      <c r="B121" s="35">
        <f>SUM(B122:B124)</f>
        <v>5282988</v>
      </c>
      <c r="C121" s="87">
        <f>B121/F121</f>
        <v>0.13211151617677055</v>
      </c>
      <c r="D121" s="87">
        <f>(B122*D122+B123*D123+B124*D124)/B121</f>
        <v>0.41307934950673753</v>
      </c>
      <c r="E121" s="87">
        <f>(E122*F122+E123*F123+E124*F124)/F121</f>
        <v>3.5888187008602121E-2</v>
      </c>
      <c r="F121" s="35">
        <f>SUM(F122:F124)</f>
        <v>39988853</v>
      </c>
    </row>
    <row r="122" spans="1:6" x14ac:dyDescent="0.25">
      <c r="A122" s="34" t="s">
        <v>46</v>
      </c>
      <c r="B122" s="35">
        <f>'[1]Pobreza - POF 2013 OUTPUT'!E220</f>
        <v>3450587</v>
      </c>
      <c r="C122" s="87">
        <f>'[1]Pobreza - POF 2013 OUTPUT'!E220/'[1]Pobreza - POF 2013 OUTPUT'!F220</f>
        <v>0.18412546106243555</v>
      </c>
      <c r="D122" s="87">
        <f>'[1]Pobreza - POF 2013 OUTPUT'!B1263</f>
        <v>0.3918606</v>
      </c>
      <c r="E122" s="87">
        <f>'[1]Pobreza - POF 2013 OUTPUT'!B1264</f>
        <v>4.4369699999999998E-2</v>
      </c>
      <c r="F122" s="35">
        <f>'[1]Pobreza - POF 2013 OUTPUT'!F220</f>
        <v>18740412</v>
      </c>
    </row>
    <row r="123" spans="1:6" x14ac:dyDescent="0.25">
      <c r="A123" s="34" t="s">
        <v>18</v>
      </c>
      <c r="B123" s="35">
        <f>'[1]Pobreza - POF 2013 OUTPUT'!F890</f>
        <v>1754231</v>
      </c>
      <c r="C123" s="87">
        <f>'[1]Pobreza - POF 2013 OUTPUT'!F890/'[1]Pobreza - POF 2013 OUTPUT'!G890</f>
        <v>8.7802249723964859E-2</v>
      </c>
      <c r="D123" s="87">
        <f>'[1]Pobreza - POF 2013 OUTPUT'!B1256</f>
        <v>0.45420169999999999</v>
      </c>
      <c r="E123" s="87">
        <f>'[1]Pobreza - POF 2013 OUTPUT'!B1257</f>
        <v>2.8972899999999999E-2</v>
      </c>
      <c r="F123" s="35">
        <f>'[1]Pobreza - POF 2013 OUTPUT'!G890</f>
        <v>19979340</v>
      </c>
    </row>
    <row r="124" spans="1:6" x14ac:dyDescent="0.25">
      <c r="A124" s="34" t="s">
        <v>19</v>
      </c>
      <c r="B124" s="35">
        <f>'[1]Pobreza - POF 2013 OUTPUT'!F889</f>
        <v>78170</v>
      </c>
      <c r="C124" s="87">
        <f>'[1]Pobreza - POF 2013 OUTPUT'!F889/'[1]Pobreza - POF 2013 OUTPUT'!G889</f>
        <v>6.1594782448363056E-2</v>
      </c>
      <c r="D124" s="87">
        <f>'[1]Pobreza - POF 2013 OUTPUT'!B1249</f>
        <v>0.42688310000000002</v>
      </c>
      <c r="E124" s="87">
        <f>'[1]Pobreza - POF 2013 OUTPUT'!B1250</f>
        <v>1.95111E-2</v>
      </c>
      <c r="F124" s="35">
        <f>'[1]Pobreza - POF 2013 OUTPUT'!G889</f>
        <v>1269101</v>
      </c>
    </row>
    <row r="125" spans="1:6" x14ac:dyDescent="0.25">
      <c r="A125" s="37"/>
      <c r="B125" s="35"/>
      <c r="C125" s="87"/>
      <c r="D125" s="87"/>
      <c r="E125" s="87"/>
      <c r="F125" s="35"/>
    </row>
    <row r="126" spans="1:6" x14ac:dyDescent="0.25">
      <c r="A126" s="37" t="s">
        <v>72</v>
      </c>
      <c r="B126" s="35">
        <f>SUM(B127:B129)</f>
        <v>2123895</v>
      </c>
      <c r="C126" s="87">
        <f>B126/F126</f>
        <v>8.9336095261886531E-2</v>
      </c>
      <c r="D126" s="87">
        <f>(B127*D127+B128*D128+B129*D129)/B126</f>
        <v>0.46992120994851438</v>
      </c>
      <c r="E126" s="87">
        <f>(E127*F127+E128*F128+E129*F129)/F126</f>
        <v>2.9992002490921994E-2</v>
      </c>
      <c r="F126" s="35">
        <f>SUM(F127:F129)</f>
        <v>23774209</v>
      </c>
    </row>
    <row r="127" spans="1:6" x14ac:dyDescent="0.25">
      <c r="A127" s="34" t="s">
        <v>17</v>
      </c>
      <c r="B127" s="35">
        <f>B108</f>
        <v>581638</v>
      </c>
      <c r="C127" s="87">
        <f>B127/F127</f>
        <v>0.1171113088790184</v>
      </c>
      <c r="D127" s="87">
        <f>D108</f>
        <v>0.39794200000000002</v>
      </c>
      <c r="E127" s="87">
        <f>E108</f>
        <v>3.05612E-2</v>
      </c>
      <c r="F127" s="35">
        <f t="shared" ref="F127" si="2">F108</f>
        <v>4966540</v>
      </c>
    </row>
    <row r="128" spans="1:6" x14ac:dyDescent="0.25">
      <c r="A128" s="34" t="s">
        <v>18</v>
      </c>
      <c r="B128" s="35">
        <f>B109+B113</f>
        <v>1235537</v>
      </c>
      <c r="C128" s="87">
        <f>B128/F128</f>
        <v>8.0956878370044477E-2</v>
      </c>
      <c r="D128" s="87">
        <f>(B109*D109+B113*D113)/B128</f>
        <v>0.50978545509288675</v>
      </c>
      <c r="E128" s="87">
        <f>(E109*F109+E113*F113)/F128</f>
        <v>3.0561217309143407E-2</v>
      </c>
      <c r="F128" s="35">
        <f t="shared" ref="F128:F129" si="3">F109+F113</f>
        <v>15261668</v>
      </c>
    </row>
    <row r="129" spans="1:6" x14ac:dyDescent="0.25">
      <c r="A129" s="34" t="s">
        <v>19</v>
      </c>
      <c r="B129" s="35">
        <f>B110+B114</f>
        <v>306720</v>
      </c>
      <c r="C129" s="87">
        <f>B129/F129</f>
        <v>8.6497437535973623E-2</v>
      </c>
      <c r="D129" s="87">
        <f>(B110*D110+B114*D114)/B129</f>
        <v>0.44583440068629365</v>
      </c>
      <c r="E129" s="87">
        <f>(E110*F110+E114*F114)/F129</f>
        <v>2.6744933532647057E-2</v>
      </c>
      <c r="F129" s="35">
        <f t="shared" si="3"/>
        <v>3546001</v>
      </c>
    </row>
    <row r="130" spans="1:6" x14ac:dyDescent="0.25">
      <c r="A130" s="37"/>
      <c r="B130" s="35"/>
      <c r="C130" s="87"/>
      <c r="D130" s="87"/>
      <c r="E130" s="87"/>
      <c r="F130" s="35"/>
    </row>
    <row r="131" spans="1:6" x14ac:dyDescent="0.25">
      <c r="A131" s="37" t="s">
        <v>48</v>
      </c>
      <c r="B131" s="35">
        <f>SUM(B132:B134)</f>
        <v>9807290</v>
      </c>
      <c r="C131" s="87">
        <f>B131/F131</f>
        <v>0.12443957534001567</v>
      </c>
      <c r="D131" s="87">
        <f>(B132*D132+B133*D133+B134*D134)/B131</f>
        <v>0.42874138516094662</v>
      </c>
      <c r="E131" s="87">
        <f>(E132*F132+E133*F133+E134*F134)/F131</f>
        <v>3.5980229158688995E-2</v>
      </c>
      <c r="F131" s="35">
        <f>SUM(F132:F134)</f>
        <v>78811664</v>
      </c>
    </row>
    <row r="132" spans="1:6" x14ac:dyDescent="0.25">
      <c r="A132" s="34" t="s">
        <v>17</v>
      </c>
      <c r="B132" s="30">
        <f>B108+B117+B122</f>
        <v>6036925</v>
      </c>
      <c r="C132" s="89">
        <f>B132/F132</f>
        <v>0.17383434374661116</v>
      </c>
      <c r="D132" s="89">
        <f>(B108*D108+B117*D117+B122*D122)/B132</f>
        <v>0.40311114812561033</v>
      </c>
      <c r="E132" s="89">
        <f>(E108*F108+E117*F117+E122*F122)/F132</f>
        <v>4.4533847586984046E-2</v>
      </c>
      <c r="F132" s="30">
        <f t="shared" ref="F132" si="4">F108+F117+F122</f>
        <v>34728034</v>
      </c>
    </row>
    <row r="133" spans="1:6" x14ac:dyDescent="0.25">
      <c r="A133" s="34" t="s">
        <v>18</v>
      </c>
      <c r="B133" s="30">
        <f>B109+B113+B118+B123</f>
        <v>3329815</v>
      </c>
      <c r="C133" s="89">
        <f>B133/F133</f>
        <v>8.5763123001968797E-2</v>
      </c>
      <c r="D133" s="89">
        <f>(B109*D109+B113*D113+B118*D118+B123*D123)/B133</f>
        <v>0.47393908232661575</v>
      </c>
      <c r="E133" s="89">
        <f>(E109*F109+E113*F113+E118*F118+E123*F123)/F133</f>
        <v>2.9672411662918292E-2</v>
      </c>
      <c r="F133" s="30">
        <f>F109+F113+F118+F123</f>
        <v>38825720</v>
      </c>
    </row>
    <row r="134" spans="1:6" x14ac:dyDescent="0.25">
      <c r="A134" s="123" t="s">
        <v>19</v>
      </c>
      <c r="B134" s="121">
        <f>B110+B114+B119+B124</f>
        <v>440550</v>
      </c>
      <c r="C134" s="130">
        <f>B134/F134</f>
        <v>8.378804505972906E-2</v>
      </c>
      <c r="D134" s="130">
        <f>(B110*D110+B114*D114+B119*D119+B124*D124)/B134</f>
        <v>0.43833813632845314</v>
      </c>
      <c r="E134" s="130">
        <f>(E110*F110+E114*F114+E119*F119+E124*F124)/F134</f>
        <v>2.6062829336523447E-2</v>
      </c>
      <c r="F134" s="121">
        <f>F110+F114+F119+F124</f>
        <v>5257910</v>
      </c>
    </row>
    <row r="135" spans="1:6" x14ac:dyDescent="0.25">
      <c r="A135" s="56"/>
      <c r="B135" s="30"/>
      <c r="C135" s="89"/>
      <c r="D135" s="89"/>
      <c r="E135" s="89"/>
      <c r="F135" s="30"/>
    </row>
    <row r="136" spans="1:6" x14ac:dyDescent="0.25">
      <c r="A136" s="56"/>
      <c r="B136" s="30"/>
      <c r="C136" s="89"/>
      <c r="D136" s="89"/>
      <c r="E136" s="89"/>
      <c r="F136" s="30"/>
    </row>
    <row r="137" spans="1:6" x14ac:dyDescent="0.25">
      <c r="A137" s="48" t="s">
        <v>14</v>
      </c>
      <c r="B137" s="27" t="s">
        <v>2</v>
      </c>
      <c r="C137" s="126" t="s">
        <v>3</v>
      </c>
      <c r="D137" s="126" t="s">
        <v>76</v>
      </c>
      <c r="E137" s="126" t="s">
        <v>8</v>
      </c>
      <c r="F137" s="27" t="s">
        <v>6</v>
      </c>
    </row>
    <row r="138" spans="1:6" x14ac:dyDescent="0.25">
      <c r="A138" s="8"/>
      <c r="B138" s="9" t="s">
        <v>77</v>
      </c>
      <c r="C138" s="80" t="s">
        <v>77</v>
      </c>
      <c r="D138" s="80" t="s">
        <v>78</v>
      </c>
      <c r="E138" s="80" t="s">
        <v>9</v>
      </c>
      <c r="F138" s="9" t="s">
        <v>79</v>
      </c>
    </row>
    <row r="139" spans="1:6" x14ac:dyDescent="0.25">
      <c r="A139" s="37" t="s">
        <v>49</v>
      </c>
      <c r="B139" s="35">
        <f>SUM(B140:B142)</f>
        <v>562789</v>
      </c>
      <c r="C139" s="87">
        <f>B139/F139</f>
        <v>5.3269589048512526E-2</v>
      </c>
      <c r="D139" s="87">
        <f>(B140*D140+B141*D141+B142*D142)/B139</f>
        <v>0.48455762685198178</v>
      </c>
      <c r="E139" s="87">
        <f>(E140*F140+E141*F141+E142*F142)/F139</f>
        <v>1.9567324769536851E-2</v>
      </c>
      <c r="F139" s="35">
        <f>SUM(F140:F142)</f>
        <v>10564921</v>
      </c>
    </row>
    <row r="140" spans="1:6" x14ac:dyDescent="0.25">
      <c r="A140" s="34" t="s">
        <v>50</v>
      </c>
      <c r="B140" s="35">
        <f>'[1]Pobreza - POF 2013 OUTPUT'!E221</f>
        <v>234530</v>
      </c>
      <c r="C140" s="87">
        <f>'[1]Pobreza - POF 2013 OUTPUT'!E221/'[1]Pobreza - POF 2013 OUTPUT'!F221</f>
        <v>7.2069054525787893E-2</v>
      </c>
      <c r="D140" s="87">
        <f>'[1]Pobreza - POF 2013 OUTPUT'!B1284</f>
        <v>0.45814440000000001</v>
      </c>
      <c r="E140" s="87">
        <f>'[1]Pobreza - POF 2013 OUTPUT'!B1285</f>
        <v>2.4228900000000001E-2</v>
      </c>
      <c r="F140" s="35">
        <f>'[1]Pobreza - POF 2013 OUTPUT'!F221</f>
        <v>3254240</v>
      </c>
    </row>
    <row r="141" spans="1:6" x14ac:dyDescent="0.25">
      <c r="A141" s="34" t="s">
        <v>18</v>
      </c>
      <c r="B141" s="35">
        <f>'[1]Pobreza - POF 2013 OUTPUT'!F892</f>
        <v>286144</v>
      </c>
      <c r="C141" s="87">
        <f>'[1]Pobreza - POF 2013 OUTPUT'!F892/'[1]Pobreza - POF 2013 OUTPUT'!G892</f>
        <v>4.5991872536112373E-2</v>
      </c>
      <c r="D141" s="87">
        <f>'[1]Pobreza - POF 2013 OUTPUT'!B1277</f>
        <v>0.51149359999999999</v>
      </c>
      <c r="E141" s="87">
        <f>'[1]Pobreza - POF 2013 OUTPUT'!B1278</f>
        <v>1.84835E-2</v>
      </c>
      <c r="F141" s="35">
        <f>'[1]Pobreza - POF 2013 OUTPUT'!G892</f>
        <v>6221621</v>
      </c>
    </row>
    <row r="142" spans="1:6" x14ac:dyDescent="0.25">
      <c r="A142" s="34" t="s">
        <v>19</v>
      </c>
      <c r="B142" s="35">
        <f>'[1]Pobreza - POF 2013 OUTPUT'!F891</f>
        <v>42115</v>
      </c>
      <c r="C142" s="87">
        <f>'[1]Pobreza - POF 2013 OUTPUT'!F891/'[1]Pobreza - POF 2013 OUTPUT'!G891</f>
        <v>3.8670963950562874E-2</v>
      </c>
      <c r="D142" s="87">
        <f>'[1]Pobreza - POF 2013 OUTPUT'!B1270</f>
        <v>0.44863520000000001</v>
      </c>
      <c r="E142" s="87">
        <f>'[1]Pobreza - POF 2013 OUTPUT'!B1271</f>
        <v>1.18297E-2</v>
      </c>
      <c r="F142" s="35">
        <f>'[1]Pobreza - POF 2013 OUTPUT'!G891</f>
        <v>1089060</v>
      </c>
    </row>
    <row r="143" spans="1:6" x14ac:dyDescent="0.25">
      <c r="A143" s="37"/>
      <c r="B143" s="35"/>
      <c r="C143" s="87"/>
      <c r="D143" s="87"/>
      <c r="E143" s="87"/>
      <c r="F143" s="35"/>
    </row>
    <row r="144" spans="1:6" x14ac:dyDescent="0.25">
      <c r="A144" s="37" t="s">
        <v>51</v>
      </c>
      <c r="B144" s="35">
        <f>SUM(B145:B146)</f>
        <v>216826</v>
      </c>
      <c r="C144" s="87">
        <f>B144/F144</f>
        <v>3.5181857684383235E-2</v>
      </c>
      <c r="D144" s="87">
        <f>(B145*D145+B146*D146)/B144</f>
        <v>0.54892330559619229</v>
      </c>
      <c r="E144" s="87">
        <f>(E145*F145+E146*F146)/F144</f>
        <v>1.5669436231377998E-2</v>
      </c>
      <c r="F144" s="35">
        <f>SUM(F145:F146)</f>
        <v>6163006</v>
      </c>
    </row>
    <row r="145" spans="1:6" x14ac:dyDescent="0.25">
      <c r="A145" s="34" t="s">
        <v>18</v>
      </c>
      <c r="B145" s="35">
        <f>'[1]Pobreza - POF 2013 OUTPUT'!F894</f>
        <v>189893</v>
      </c>
      <c r="C145" s="87">
        <f>'[1]Pobreza - POF 2013 OUTPUT'!F894/'[1]Pobreza - POF 2013 OUTPUT'!G894</f>
        <v>3.6531815882864561E-2</v>
      </c>
      <c r="D145" s="87">
        <f>'[1]Pobreza - POF 2013 OUTPUT'!B1298</f>
        <v>0.52497320000000003</v>
      </c>
      <c r="E145" s="87">
        <f>'[1]Pobreza - POF 2013 OUTPUT'!B1299</f>
        <v>1.5341499999999999E-2</v>
      </c>
      <c r="F145" s="35">
        <f>'[1]Pobreza - POF 2013 OUTPUT'!G894</f>
        <v>5198017</v>
      </c>
    </row>
    <row r="146" spans="1:6" x14ac:dyDescent="0.25">
      <c r="A146" s="34" t="s">
        <v>19</v>
      </c>
      <c r="B146" s="35">
        <f>'[1]Pobreza - POF 2013 OUTPUT'!F893</f>
        <v>26933</v>
      </c>
      <c r="C146" s="87">
        <f>'[1]Pobreza - POF 2013 OUTPUT'!F893/'[1]Pobreza - POF 2013 OUTPUT'!G893</f>
        <v>2.7910162706517899E-2</v>
      </c>
      <c r="D146" s="87">
        <f>'[1]Pobreza - POF 2013 OUTPUT'!B1291</f>
        <v>0.71778520000000001</v>
      </c>
      <c r="E146" s="87">
        <f>'[1]Pobreza - POF 2013 OUTPUT'!B1292</f>
        <v>1.7435900000000001E-2</v>
      </c>
      <c r="F146" s="35">
        <f>'[1]Pobreza - POF 2013 OUTPUT'!G893</f>
        <v>964989</v>
      </c>
    </row>
    <row r="147" spans="1:6" x14ac:dyDescent="0.25">
      <c r="A147" s="37"/>
      <c r="B147" s="35"/>
      <c r="C147" s="87"/>
      <c r="D147" s="87"/>
      <c r="E147" s="87"/>
      <c r="F147" s="35"/>
    </row>
    <row r="148" spans="1:6" x14ac:dyDescent="0.25">
      <c r="A148" s="37" t="s">
        <v>52</v>
      </c>
      <c r="B148" s="35">
        <f>SUM(B149:B151)</f>
        <v>586068</v>
      </c>
      <c r="C148" s="87">
        <f>B148/F148</f>
        <v>5.4464694616761733E-2</v>
      </c>
      <c r="D148" s="87">
        <f>(B149*D149+B150*D150+B151*D151)/B148</f>
        <v>0.52036684080038498</v>
      </c>
      <c r="E148" s="87">
        <f>(E149*F149+E150*F150+E151*F151)/F148</f>
        <v>2.1705586737118084E-2</v>
      </c>
      <c r="F148" s="35">
        <f>SUM(F149:F151)</f>
        <v>10760512</v>
      </c>
    </row>
    <row r="149" spans="1:6" x14ac:dyDescent="0.25">
      <c r="A149" s="34" t="s">
        <v>53</v>
      </c>
      <c r="B149" s="35">
        <f>'[1]Pobreza - POF 2013 OUTPUT'!E222</f>
        <v>264886</v>
      </c>
      <c r="C149" s="87">
        <f>'[1]Pobreza - POF 2013 OUTPUT'!E222/'[1]Pobreza - POF 2013 OUTPUT'!F222</f>
        <v>6.657344049316713E-2</v>
      </c>
      <c r="D149" s="87">
        <f>'[1]Pobreza - POF 2013 OUTPUT'!B1319</f>
        <v>0.52190919999999996</v>
      </c>
      <c r="E149" s="87">
        <f>'[1]Pobreza - POF 2013 OUTPUT'!B1320</f>
        <v>2.6821600000000001E-2</v>
      </c>
      <c r="F149" s="35">
        <f>'[1]Pobreza - POF 2013 OUTPUT'!F222</f>
        <v>3978854</v>
      </c>
    </row>
    <row r="150" spans="1:6" x14ac:dyDescent="0.25">
      <c r="A150" s="34" t="s">
        <v>18</v>
      </c>
      <c r="B150" s="35">
        <f>'[1]Pobreza - POF 2013 OUTPUT'!F896</f>
        <v>249500</v>
      </c>
      <c r="C150" s="87">
        <f>'[1]Pobreza - POF 2013 OUTPUT'!F896/'[1]Pobreza - POF 2013 OUTPUT'!G896</f>
        <v>4.811358122016042E-2</v>
      </c>
      <c r="D150" s="87">
        <f>'[1]Pobreza - POF 2013 OUTPUT'!B1312</f>
        <v>0.51031150000000003</v>
      </c>
      <c r="E150" s="87">
        <f>'[1]Pobreza - POF 2013 OUTPUT'!B1313</f>
        <v>1.8600499999999999E-2</v>
      </c>
      <c r="F150" s="35">
        <f>'[1]Pobreza - POF 2013 OUTPUT'!G896</f>
        <v>5185646</v>
      </c>
    </row>
    <row r="151" spans="1:6" x14ac:dyDescent="0.25">
      <c r="A151" s="34" t="s">
        <v>19</v>
      </c>
      <c r="B151" s="35">
        <f>'[1]Pobreza - POF 2013 OUTPUT'!F895</f>
        <v>71682</v>
      </c>
      <c r="C151" s="87">
        <f>'[1]Pobreza - POF 2013 OUTPUT'!F895/'[1]Pobreza - POF 2013 OUTPUT'!G895</f>
        <v>4.4913196141382394E-2</v>
      </c>
      <c r="D151" s="87">
        <f>'[1]Pobreza - POF 2013 OUTPUT'!B1305</f>
        <v>0.54966649999999995</v>
      </c>
      <c r="E151" s="87">
        <f>'[1]Pobreza - POF 2013 OUTPUT'!B1306</f>
        <v>1.90402E-2</v>
      </c>
      <c r="F151" s="35">
        <f>'[1]Pobreza - POF 2013 OUTPUT'!G895</f>
        <v>1596012</v>
      </c>
    </row>
    <row r="152" spans="1:6" x14ac:dyDescent="0.25">
      <c r="A152" s="37"/>
      <c r="B152" s="35"/>
      <c r="C152" s="87"/>
      <c r="D152" s="87"/>
      <c r="E152" s="87"/>
      <c r="F152" s="35"/>
    </row>
    <row r="153" spans="1:6" x14ac:dyDescent="0.25">
      <c r="A153" s="37" t="s">
        <v>54</v>
      </c>
      <c r="B153" s="35">
        <f>SUM(B154:B156)</f>
        <v>1365683</v>
      </c>
      <c r="C153" s="86">
        <f>B153/F153</f>
        <v>4.9682086349101165E-2</v>
      </c>
      <c r="D153" s="87">
        <f>(B154*D154+B155*D155+B156*D156)/B153</f>
        <v>0.51014393572432248</v>
      </c>
      <c r="E153" s="87">
        <f>(E154*F154+E155*F155+E156*F156)/F153</f>
        <v>1.953043955802292E-2</v>
      </c>
      <c r="F153" s="35">
        <f>SUM(F154:F156)</f>
        <v>27488439</v>
      </c>
    </row>
    <row r="154" spans="1:6" x14ac:dyDescent="0.25">
      <c r="A154" s="34" t="s">
        <v>17</v>
      </c>
      <c r="B154" s="30">
        <f>B140+B149</f>
        <v>499416</v>
      </c>
      <c r="C154" s="86">
        <f>B154/F154</f>
        <v>6.9045971198494038E-2</v>
      </c>
      <c r="D154" s="89">
        <f>(B140*D140+B149*D149)/B154</f>
        <v>0.49196470774504619</v>
      </c>
      <c r="E154" s="89">
        <f>(E140*F140+E149*F149)/F154</f>
        <v>2.5655118816705548E-2</v>
      </c>
      <c r="F154" s="30">
        <f t="shared" ref="F154" si="5">F140+F149</f>
        <v>7233094</v>
      </c>
    </row>
    <row r="155" spans="1:6" x14ac:dyDescent="0.25">
      <c r="A155" s="34" t="s">
        <v>55</v>
      </c>
      <c r="B155" s="30">
        <f>B141+B145+B150</f>
        <v>725537</v>
      </c>
      <c r="C155" s="86">
        <f>B155/F155</f>
        <v>4.3693140087215615E-2</v>
      </c>
      <c r="D155" s="89">
        <f>(B141*D141+B145*D145+B150*D150)/B155</f>
        <v>0.51461507792986438</v>
      </c>
      <c r="E155" s="89">
        <f>(E141*F141+E145*F145+E150*F150)/F155</f>
        <v>1.7536485252646082E-2</v>
      </c>
      <c r="F155" s="30">
        <f t="shared" ref="F155:F156" si="6">F141+F145+F150</f>
        <v>16605284</v>
      </c>
    </row>
    <row r="156" spans="1:6" x14ac:dyDescent="0.25">
      <c r="A156" s="123" t="s">
        <v>19</v>
      </c>
      <c r="B156" s="121">
        <f>B142+B146+B151</f>
        <v>140730</v>
      </c>
      <c r="C156" s="131">
        <f>B156/F156</f>
        <v>3.8555520031035101E-2</v>
      </c>
      <c r="D156" s="130">
        <f>(B142*D142+B146*D146+B151*D151)/B156</f>
        <v>0.55160643993889003</v>
      </c>
      <c r="E156" s="130">
        <f>(E142*F142+E146*F146+E151*F151)/F156</f>
        <v>1.6464681677785659E-2</v>
      </c>
      <c r="F156" s="121">
        <f t="shared" si="6"/>
        <v>3650061</v>
      </c>
    </row>
    <row r="157" spans="1:6" x14ac:dyDescent="0.25">
      <c r="A157" s="56"/>
      <c r="B157" s="30"/>
      <c r="C157" s="86"/>
      <c r="D157" s="89"/>
      <c r="E157" s="89"/>
      <c r="F157" s="30"/>
    </row>
    <row r="158" spans="1:6" x14ac:dyDescent="0.25">
      <c r="A158" s="37"/>
      <c r="B158" s="35"/>
      <c r="C158" s="129"/>
      <c r="D158" s="87"/>
      <c r="E158" s="87"/>
      <c r="F158" s="35"/>
    </row>
    <row r="159" spans="1:6" x14ac:dyDescent="0.25">
      <c r="A159" s="48" t="s">
        <v>15</v>
      </c>
      <c r="B159" s="27" t="s">
        <v>2</v>
      </c>
      <c r="C159" s="126" t="s">
        <v>3</v>
      </c>
      <c r="D159" s="126" t="s">
        <v>76</v>
      </c>
      <c r="E159" s="126" t="s">
        <v>8</v>
      </c>
      <c r="F159" s="27" t="s">
        <v>6</v>
      </c>
    </row>
    <row r="160" spans="1:6" x14ac:dyDescent="0.25">
      <c r="A160" s="8"/>
      <c r="B160" s="9" t="s">
        <v>77</v>
      </c>
      <c r="C160" s="80" t="s">
        <v>77</v>
      </c>
      <c r="D160" s="80" t="s">
        <v>78</v>
      </c>
      <c r="E160" s="80" t="s">
        <v>9</v>
      </c>
      <c r="F160" s="9" t="s">
        <v>79</v>
      </c>
    </row>
    <row r="161" spans="1:6" x14ac:dyDescent="0.25">
      <c r="A161" s="37" t="s">
        <v>56</v>
      </c>
      <c r="B161" s="35">
        <f>SUM(B162:B163)</f>
        <v>284680</v>
      </c>
      <c r="C161" s="129">
        <f>B161/F161</f>
        <v>0.11315986235423235</v>
      </c>
      <c r="D161" s="87">
        <f>(B162*D162+B163*D163)/B161</f>
        <v>0.41489371632148375</v>
      </c>
      <c r="E161" s="87">
        <f>(E162*F162+E163*F163)/F161</f>
        <v>3.2369098488313347E-2</v>
      </c>
      <c r="F161" s="35">
        <f>SUM(F162:F163)</f>
        <v>2515733</v>
      </c>
    </row>
    <row r="162" spans="1:6" x14ac:dyDescent="0.25">
      <c r="A162" s="34" t="s">
        <v>18</v>
      </c>
      <c r="B162" s="35">
        <f>'[1]Pobreza - POF 2013 OUTPUT'!F898</f>
        <v>270732</v>
      </c>
      <c r="C162" s="129">
        <f>'[1]Pobreza - POF 2013 OUTPUT'!F898/'[1]Pobreza - POF 2013 OUTPUT'!G898</f>
        <v>0.11995687911486097</v>
      </c>
      <c r="D162" s="87">
        <f>'[1]Pobreza - POF 2013 OUTPUT'!B1333</f>
        <v>0.41045700000000002</v>
      </c>
      <c r="E162" s="87">
        <f>'[1]Pobreza - POF 2013 OUTPUT'!B1334</f>
        <v>3.3517100000000001E-2</v>
      </c>
      <c r="F162" s="35">
        <f>'[1]Pobreza - POF 2013 OUTPUT'!G898</f>
        <v>2256911</v>
      </c>
    </row>
    <row r="163" spans="1:6" x14ac:dyDescent="0.25">
      <c r="A163" s="58" t="s">
        <v>19</v>
      </c>
      <c r="B163" s="59">
        <f>'[1]Pobreza - POF 2013 OUTPUT'!F897</f>
        <v>13948</v>
      </c>
      <c r="C163" s="129">
        <f>'[1]Pobreza - POF 2013 OUTPUT'!F897/'[1]Pobreza - POF 2013 OUTPUT'!G897</f>
        <v>5.3890318442790797E-2</v>
      </c>
      <c r="D163" s="129">
        <f>'[1]Pobreza - POF 2013 OUTPUT'!B1326</f>
        <v>0.50101079999999998</v>
      </c>
      <c r="E163" s="129">
        <f>'[1]Pobreza - POF 2013 OUTPUT'!B1327</f>
        <v>2.2358599999999999E-2</v>
      </c>
      <c r="F163" s="59">
        <f>'[1]Pobreza - POF 2013 OUTPUT'!G897</f>
        <v>258822</v>
      </c>
    </row>
    <row r="164" spans="1:6" x14ac:dyDescent="0.25">
      <c r="A164" s="37"/>
      <c r="B164" s="35"/>
      <c r="C164" s="129"/>
      <c r="D164" s="87"/>
      <c r="E164" s="87"/>
      <c r="F164" s="35"/>
    </row>
    <row r="165" spans="1:6" x14ac:dyDescent="0.25">
      <c r="A165" s="37" t="s">
        <v>57</v>
      </c>
      <c r="B165" s="35">
        <f>SUM(B166:B167)</f>
        <v>378179</v>
      </c>
      <c r="C165" s="129">
        <f>B165/F165</f>
        <v>0.12570935659296095</v>
      </c>
      <c r="D165" s="87">
        <f>(B166*D166+B167*D167)/B165</f>
        <v>0.47085973466718134</v>
      </c>
      <c r="E165" s="87">
        <f>(E166*F166+E167*F167)/F165</f>
        <v>4.3818605710220851E-2</v>
      </c>
      <c r="F165" s="35">
        <f>SUM(F166:F167)</f>
        <v>3008360</v>
      </c>
    </row>
    <row r="166" spans="1:6" x14ac:dyDescent="0.25">
      <c r="A166" s="34" t="s">
        <v>18</v>
      </c>
      <c r="B166" s="35">
        <f>'[1]Pobreza - POF 2013 OUTPUT'!F900</f>
        <v>309874</v>
      </c>
      <c r="C166" s="129">
        <f>'[1]Pobreza - POF 2013 OUTPUT'!F900/'[1]Pobreza - POF 2013 OUTPUT'!G900</f>
        <v>0.12505185708912639</v>
      </c>
      <c r="D166" s="87">
        <f>'[1]Pobreza - POF 2013 OUTPUT'!B1347</f>
        <v>0.42768929999999999</v>
      </c>
      <c r="E166" s="87">
        <f>'[1]Pobreza - POF 2013 OUTPUT'!B1348</f>
        <v>3.77317E-2</v>
      </c>
      <c r="F166" s="35">
        <f>'[1]Pobreza - POF 2013 OUTPUT'!G900</f>
        <v>2477964</v>
      </c>
    </row>
    <row r="167" spans="1:6" x14ac:dyDescent="0.25">
      <c r="A167" s="34" t="s">
        <v>19</v>
      </c>
      <c r="B167" s="35">
        <f>'[1]Pobreza - POF 2013 OUTPUT'!F899</f>
        <v>68305</v>
      </c>
      <c r="C167" s="129">
        <f>'[1]Pobreza - POF 2013 OUTPUT'!F899/'[1]Pobreza - POF 2013 OUTPUT'!G899</f>
        <v>0.12878113711264791</v>
      </c>
      <c r="D167" s="87">
        <f>'[1]Pobreza - POF 2013 OUTPUT'!B1340</f>
        <v>0.66670770000000001</v>
      </c>
      <c r="E167" s="87">
        <f>'[1]Pobreza - POF 2013 OUTPUT'!B1341</f>
        <v>7.2256100000000004E-2</v>
      </c>
      <c r="F167" s="35">
        <f>'[1]Pobreza - POF 2013 OUTPUT'!G899</f>
        <v>530396</v>
      </c>
    </row>
    <row r="168" spans="1:6" x14ac:dyDescent="0.25">
      <c r="A168" s="37"/>
      <c r="B168" s="35"/>
      <c r="C168" s="129"/>
      <c r="D168" s="87"/>
      <c r="E168" s="87"/>
      <c r="F168" s="35"/>
    </row>
    <row r="169" spans="1:6" x14ac:dyDescent="0.25">
      <c r="A169" s="37" t="s">
        <v>58</v>
      </c>
      <c r="B169" s="35">
        <f>SUM(B170:B171)</f>
        <v>816908</v>
      </c>
      <c r="C169" s="129">
        <f>B169/F169</f>
        <v>0.13243584568270506</v>
      </c>
      <c r="D169" s="87">
        <f>(B170*D170+B171*D171)/B169</f>
        <v>0.37701629360123784</v>
      </c>
      <c r="E169" s="87">
        <f>(E170*F170+E171*F171)/F169</f>
        <v>3.1408628477432303E-2</v>
      </c>
      <c r="F169" s="35">
        <f>SUM(F170:F171)</f>
        <v>6168330</v>
      </c>
    </row>
    <row r="170" spans="1:6" x14ac:dyDescent="0.25">
      <c r="A170" s="34" t="s">
        <v>18</v>
      </c>
      <c r="B170" s="35">
        <f>'[1]Pobreza - POF 2013 OUTPUT'!F902</f>
        <v>787898</v>
      </c>
      <c r="C170" s="129">
        <f>'[1]Pobreza - POF 2013 OUTPUT'!F902/'[1]Pobreza - POF 2013 OUTPUT'!G902</f>
        <v>0.13964093455273846</v>
      </c>
      <c r="D170" s="87">
        <f>'[1]Pobreza - POF 2013 OUTPUT'!B1361</f>
        <v>0.36770789999999998</v>
      </c>
      <c r="E170" s="87">
        <f>'[1]Pobreza - POF 2013 OUTPUT'!B1362</f>
        <v>3.1625300000000002E-2</v>
      </c>
      <c r="F170" s="35">
        <f>'[1]Pobreza - POF 2013 OUTPUT'!G902</f>
        <v>5642314</v>
      </c>
    </row>
    <row r="171" spans="1:6" x14ac:dyDescent="0.25">
      <c r="A171" s="34" t="s">
        <v>19</v>
      </c>
      <c r="B171" s="35">
        <f>'[1]Pobreza - POF 2013 OUTPUT'!F901</f>
        <v>29010</v>
      </c>
      <c r="C171" s="129">
        <f>'[1]Pobreza - POF 2013 OUTPUT'!F901/'[1]Pobreza - POF 2013 OUTPUT'!G901</f>
        <v>5.5150413675629638E-2</v>
      </c>
      <c r="D171" s="87">
        <f>'[1]Pobreza - POF 2013 OUTPUT'!B1354</f>
        <v>0.6298279</v>
      </c>
      <c r="E171" s="87">
        <f>'[1]Pobreza - POF 2013 OUTPUT'!B1355</f>
        <v>2.9084499999999999E-2</v>
      </c>
      <c r="F171" s="35">
        <f>'[1]Pobreza - POF 2013 OUTPUT'!G901</f>
        <v>526016</v>
      </c>
    </row>
    <row r="172" spans="1:6" x14ac:dyDescent="0.25">
      <c r="A172" s="37"/>
      <c r="B172" s="35"/>
      <c r="C172" s="129"/>
      <c r="D172" s="87"/>
      <c r="E172" s="87"/>
      <c r="F172" s="35"/>
    </row>
    <row r="173" spans="1:6" x14ac:dyDescent="0.25">
      <c r="A173" s="37" t="s">
        <v>59</v>
      </c>
      <c r="B173" s="35">
        <f>'[1]Pobreza - POF 2013 OUTPUT'!E228</f>
        <v>500258</v>
      </c>
      <c r="C173" s="129">
        <f>'[1]Pobreza - POF 2013 OUTPUT'!E228/'[1]Pobreza - POF 2013 OUTPUT'!F228</f>
        <v>0.19541793769304658</v>
      </c>
      <c r="D173" s="87">
        <f>'[1]Pobreza - POF 2013 OUTPUT'!B1368</f>
        <v>0.38079849999999998</v>
      </c>
      <c r="E173" s="87">
        <f>'[1]Pobreza - POF 2013 OUTPUT'!B1369</f>
        <v>4.3379399999999999E-2</v>
      </c>
      <c r="F173" s="35">
        <f>'[1]Pobreza - POF 2013 OUTPUT'!F228</f>
        <v>2559939</v>
      </c>
    </row>
    <row r="174" spans="1:6" x14ac:dyDescent="0.25">
      <c r="A174" s="37"/>
      <c r="B174" s="35"/>
      <c r="C174" s="129"/>
      <c r="D174" s="87"/>
      <c r="E174" s="87"/>
      <c r="F174" s="35"/>
    </row>
    <row r="175" spans="1:6" x14ac:dyDescent="0.25">
      <c r="A175" s="37" t="s">
        <v>61</v>
      </c>
      <c r="B175" s="35">
        <f>SUM(B176:B178)</f>
        <v>1980025</v>
      </c>
      <c r="C175" s="129">
        <f>B175/F175</f>
        <v>0.13892609519741358</v>
      </c>
      <c r="D175" s="87">
        <f>(B176*D176+B177*D177+B178*D178)/B175</f>
        <v>0.40134156343748184</v>
      </c>
      <c r="E175" s="87">
        <f>(E176*F176+E177*F177+E178*F178)/F175</f>
        <v>3.6347768396178821E-2</v>
      </c>
      <c r="F175" s="35">
        <f>SUM(F176:F178)</f>
        <v>14252362</v>
      </c>
    </row>
    <row r="176" spans="1:6" x14ac:dyDescent="0.25">
      <c r="A176" s="34" t="s">
        <v>17</v>
      </c>
      <c r="B176" s="35">
        <f>B173</f>
        <v>500258</v>
      </c>
      <c r="C176" s="129">
        <f>B176/F176</f>
        <v>0.19541793769304658</v>
      </c>
      <c r="D176" s="87">
        <f>D173</f>
        <v>0.38079849999999998</v>
      </c>
      <c r="E176" s="87">
        <f>E173</f>
        <v>4.3379399999999999E-2</v>
      </c>
      <c r="F176" s="35">
        <f>F173</f>
        <v>2559939</v>
      </c>
    </row>
    <row r="177" spans="1:6" x14ac:dyDescent="0.25">
      <c r="A177" s="34" t="s">
        <v>18</v>
      </c>
      <c r="B177" s="35">
        <f>B162+B166+B170</f>
        <v>1368504</v>
      </c>
      <c r="C177" s="86">
        <f>B177/F177</f>
        <v>0.13187617571579355</v>
      </c>
      <c r="D177" s="89">
        <f>(B162*D162+B166*D166+B170*D170)/B177</f>
        <v>0.38974672903140939</v>
      </c>
      <c r="E177" s="89">
        <f>(E162*F162+E166*F166+E170*F170)/F177</f>
        <v>3.3494887573224309E-2</v>
      </c>
      <c r="F177" s="35">
        <f>F162+F166+F170</f>
        <v>10377189</v>
      </c>
    </row>
    <row r="178" spans="1:6" x14ac:dyDescent="0.25">
      <c r="A178" s="123" t="s">
        <v>19</v>
      </c>
      <c r="B178" s="121">
        <f>B163+B167+B171</f>
        <v>111263</v>
      </c>
      <c r="C178" s="131">
        <f>B178/F178</f>
        <v>8.4595592875488318E-2</v>
      </c>
      <c r="D178" s="130">
        <f>(B163*D163+B167*D167+B171*D171)/B178</f>
        <v>0.63632002971248303</v>
      </c>
      <c r="E178" s="130">
        <f>(E163*F163+E167*F167+E171*F171)/F178</f>
        <v>4.5170788115879004E-2</v>
      </c>
      <c r="F178" s="121">
        <f>F163+F167+F171</f>
        <v>1315234</v>
      </c>
    </row>
    <row r="179" spans="1:6" ht="15.75" x14ac:dyDescent="0.25">
      <c r="A179" s="157" t="s">
        <v>80</v>
      </c>
      <c r="B179" s="119"/>
      <c r="C179" s="119"/>
      <c r="D179" s="119"/>
      <c r="E179" s="119"/>
      <c r="F179" s="119"/>
    </row>
    <row r="180" spans="1:6" x14ac:dyDescent="0.25">
      <c r="A180" s="37"/>
      <c r="B180" s="35"/>
      <c r="C180" s="36"/>
      <c r="D180" s="36"/>
      <c r="E180" s="36"/>
      <c r="F180" s="35"/>
    </row>
    <row r="181" spans="1:6" x14ac:dyDescent="0.25">
      <c r="A181" s="56"/>
      <c r="B181" s="30"/>
      <c r="C181" s="122"/>
      <c r="D181" s="122"/>
      <c r="E181" s="122"/>
      <c r="F181" s="30"/>
    </row>
    <row r="182" spans="1:6" x14ac:dyDescent="0.25">
      <c r="A182" s="124"/>
      <c r="B182" s="124"/>
      <c r="C182" s="124"/>
      <c r="D182" s="124"/>
      <c r="E182" s="124"/>
      <c r="F182" s="124"/>
    </row>
    <row r="183" spans="1:6" x14ac:dyDescent="0.25">
      <c r="A183" s="124"/>
      <c r="B183" s="124"/>
      <c r="C183" s="124"/>
      <c r="D183" s="124"/>
      <c r="E183" s="124"/>
      <c r="F183" s="124"/>
    </row>
    <row r="184" spans="1:6" x14ac:dyDescent="0.25">
      <c r="A184" s="124"/>
      <c r="B184" s="124"/>
      <c r="C184" s="124"/>
      <c r="D184" s="124"/>
      <c r="E184" s="124"/>
      <c r="F184" s="124"/>
    </row>
  </sheetData>
  <mergeCells count="3">
    <mergeCell ref="A1:F1"/>
    <mergeCell ref="A2:F2"/>
    <mergeCell ref="A3:F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8"/>
  <sheetViews>
    <sheetView tabSelected="1" topLeftCell="A156" workbookViewId="0">
      <selection activeCell="I171" sqref="I171"/>
    </sheetView>
  </sheetViews>
  <sheetFormatPr defaultRowHeight="15" x14ac:dyDescent="0.25"/>
  <cols>
    <col min="1" max="1" width="24.140625" customWidth="1"/>
    <col min="2" max="2" width="11.28515625" bestFit="1" customWidth="1"/>
    <col min="3" max="3" width="11" customWidth="1"/>
    <col min="4" max="4" width="10.28515625" customWidth="1"/>
    <col min="5" max="5" width="11.7109375" customWidth="1"/>
    <col min="6" max="6" width="12.140625" customWidth="1"/>
    <col min="7" max="7" width="10" bestFit="1" customWidth="1"/>
  </cols>
  <sheetData>
    <row r="1" spans="1:10" x14ac:dyDescent="0.25">
      <c r="A1" s="151" t="s">
        <v>0</v>
      </c>
      <c r="B1" s="151"/>
      <c r="C1" s="151"/>
      <c r="D1" s="151"/>
      <c r="E1" s="151"/>
      <c r="F1" s="151"/>
    </row>
    <row r="2" spans="1:10" x14ac:dyDescent="0.25">
      <c r="A2" s="151" t="s">
        <v>1</v>
      </c>
      <c r="B2" s="151"/>
      <c r="C2" s="151"/>
      <c r="D2" s="151"/>
      <c r="E2" s="151"/>
      <c r="F2" s="151"/>
    </row>
    <row r="3" spans="1:10" ht="15.75" thickBot="1" x14ac:dyDescent="0.3">
      <c r="A3" s="152" t="s">
        <v>62</v>
      </c>
      <c r="B3" s="152"/>
      <c r="C3" s="152"/>
      <c r="D3" s="152"/>
      <c r="E3" s="152"/>
      <c r="F3" s="152"/>
    </row>
    <row r="4" spans="1:10" x14ac:dyDescent="0.25">
      <c r="A4" s="5"/>
      <c r="B4" s="6" t="s">
        <v>2</v>
      </c>
      <c r="C4" s="7" t="s">
        <v>3</v>
      </c>
      <c r="D4" s="7" t="s">
        <v>4</v>
      </c>
      <c r="E4" s="7" t="s">
        <v>5</v>
      </c>
      <c r="F4" s="6" t="s">
        <v>6</v>
      </c>
    </row>
    <row r="5" spans="1:10" x14ac:dyDescent="0.25">
      <c r="A5" s="8"/>
      <c r="B5" s="9" t="s">
        <v>7</v>
      </c>
      <c r="C5" s="9" t="s">
        <v>7</v>
      </c>
      <c r="D5" s="10" t="s">
        <v>8</v>
      </c>
      <c r="E5" s="10" t="s">
        <v>9</v>
      </c>
      <c r="F5" s="9" t="s">
        <v>10</v>
      </c>
    </row>
    <row r="6" spans="1:10" x14ac:dyDescent="0.25">
      <c r="A6" s="11" t="s">
        <v>11</v>
      </c>
      <c r="B6" s="12">
        <v>2894617</v>
      </c>
      <c r="C6" s="67">
        <v>0.17371133841201669</v>
      </c>
      <c r="D6" s="67">
        <v>0.39996778987423898</v>
      </c>
      <c r="E6" s="67">
        <v>4.3495073927279075E-2</v>
      </c>
      <c r="F6" s="14">
        <v>16663374</v>
      </c>
    </row>
    <row r="7" spans="1:10" x14ac:dyDescent="0.25">
      <c r="A7" s="11" t="s">
        <v>12</v>
      </c>
      <c r="B7" s="12">
        <v>11685620</v>
      </c>
      <c r="C7" s="67">
        <v>0.21352274802005389</v>
      </c>
      <c r="D7" s="67">
        <v>0.40893126670139879</v>
      </c>
      <c r="E7" s="67">
        <v>5.1905761728060752E-2</v>
      </c>
      <c r="F7" s="14">
        <v>54727752</v>
      </c>
      <c r="J7" s="63"/>
    </row>
    <row r="8" spans="1:10" x14ac:dyDescent="0.25">
      <c r="A8" s="11" t="s">
        <v>13</v>
      </c>
      <c r="B8" s="12">
        <v>9571787</v>
      </c>
      <c r="C8" s="67">
        <v>0.11865210441230784</v>
      </c>
      <c r="D8" s="67">
        <v>0.37561347899069425</v>
      </c>
      <c r="E8" s="67">
        <v>2.7111416252930759E-2</v>
      </c>
      <c r="F8" s="14">
        <v>80671026</v>
      </c>
    </row>
    <row r="9" spans="1:10" x14ac:dyDescent="0.25">
      <c r="A9" s="11" t="s">
        <v>14</v>
      </c>
      <c r="B9" s="12">
        <v>1151621</v>
      </c>
      <c r="C9" s="67">
        <v>4.0733253096843315E-2</v>
      </c>
      <c r="D9" s="67">
        <v>0.45353313679266011</v>
      </c>
      <c r="E9" s="67">
        <v>1.3322304926483231E-2</v>
      </c>
      <c r="F9" s="14">
        <v>28272257</v>
      </c>
    </row>
    <row r="10" spans="1:10" x14ac:dyDescent="0.25">
      <c r="A10" s="11" t="s">
        <v>15</v>
      </c>
      <c r="B10" s="12">
        <v>1749719</v>
      </c>
      <c r="C10" s="67">
        <v>0.11708449457982366</v>
      </c>
      <c r="D10" s="67">
        <v>0.35409086061036082</v>
      </c>
      <c r="E10" s="67">
        <v>2.4023091632795375E-2</v>
      </c>
      <c r="F10" s="14">
        <v>14944071</v>
      </c>
    </row>
    <row r="11" spans="1:10" ht="15.75" thickBot="1" x14ac:dyDescent="0.3">
      <c r="A11" s="15"/>
      <c r="B11" s="16"/>
      <c r="C11" s="68"/>
      <c r="D11" s="68"/>
      <c r="E11" s="68"/>
      <c r="F11" s="18"/>
    </row>
    <row r="12" spans="1:10" ht="15.75" thickBot="1" x14ac:dyDescent="0.3">
      <c r="A12" s="19" t="s">
        <v>16</v>
      </c>
      <c r="B12" s="16">
        <v>27053364</v>
      </c>
      <c r="C12" s="68">
        <v>0.13853735444888757</v>
      </c>
      <c r="D12" s="68">
        <v>0.39453573903430633</v>
      </c>
      <c r="E12" s="68">
        <v>3.3225476357575091E-2</v>
      </c>
      <c r="F12" s="18">
        <v>195278480</v>
      </c>
    </row>
    <row r="13" spans="1:10" x14ac:dyDescent="0.25">
      <c r="A13" s="20"/>
      <c r="B13" s="12"/>
      <c r="C13" s="67"/>
      <c r="D13" s="67"/>
      <c r="E13" s="67"/>
      <c r="F13" s="14"/>
    </row>
    <row r="14" spans="1:10" x14ac:dyDescent="0.25">
      <c r="A14" s="21" t="s">
        <v>17</v>
      </c>
      <c r="B14" s="12">
        <v>10107266</v>
      </c>
      <c r="C14" s="67">
        <v>0.17097350856605145</v>
      </c>
      <c r="D14" s="67">
        <v>0.35583554166454112</v>
      </c>
      <c r="E14" s="67">
        <v>3.4435684962100858E-2</v>
      </c>
      <c r="F14" s="14">
        <v>59115977</v>
      </c>
    </row>
    <row r="15" spans="1:10" x14ac:dyDescent="0.25">
      <c r="A15" s="22" t="s">
        <v>18</v>
      </c>
      <c r="B15" s="12">
        <v>12709405</v>
      </c>
      <c r="C15" s="67">
        <v>0.1176306664157712</v>
      </c>
      <c r="D15" s="67">
        <v>0.41271903239434882</v>
      </c>
      <c r="E15" s="67">
        <v>3.1026408366512336E-2</v>
      </c>
      <c r="F15" s="14">
        <v>108044997</v>
      </c>
    </row>
    <row r="16" spans="1:10" ht="15.75" thickBot="1" x14ac:dyDescent="0.3">
      <c r="A16" s="23" t="s">
        <v>19</v>
      </c>
      <c r="B16" s="16">
        <v>4236693</v>
      </c>
      <c r="C16" s="68">
        <v>0.15067812202120628</v>
      </c>
      <c r="D16" s="68">
        <v>0.43231387153579454</v>
      </c>
      <c r="E16" s="68">
        <v>3.9131250165067979E-2</v>
      </c>
      <c r="F16" s="18">
        <v>28117506</v>
      </c>
    </row>
    <row r="17" spans="1:6" ht="15.75" thickBot="1" x14ac:dyDescent="0.3">
      <c r="A17" s="24"/>
      <c r="B17" s="25"/>
      <c r="C17" s="26"/>
      <c r="D17" s="26"/>
      <c r="E17" s="26"/>
      <c r="F17" s="25"/>
    </row>
    <row r="18" spans="1:6" x14ac:dyDescent="0.25">
      <c r="A18" s="21" t="s">
        <v>11</v>
      </c>
      <c r="B18" s="27" t="s">
        <v>2</v>
      </c>
      <c r="C18" s="28" t="s">
        <v>3</v>
      </c>
      <c r="D18" s="28" t="s">
        <v>4</v>
      </c>
      <c r="E18" s="28" t="s">
        <v>5</v>
      </c>
      <c r="F18" s="27" t="s">
        <v>6</v>
      </c>
    </row>
    <row r="19" spans="1:6" x14ac:dyDescent="0.25">
      <c r="A19" s="8"/>
      <c r="B19" s="9" t="s">
        <v>7</v>
      </c>
      <c r="C19" s="10" t="s">
        <v>7</v>
      </c>
      <c r="D19" s="10" t="s">
        <v>8</v>
      </c>
      <c r="E19" s="10" t="s">
        <v>9</v>
      </c>
      <c r="F19" s="9" t="s">
        <v>10</v>
      </c>
    </row>
    <row r="20" spans="1:6" x14ac:dyDescent="0.25">
      <c r="A20" s="29" t="s">
        <v>20</v>
      </c>
      <c r="B20" s="30">
        <v>149865</v>
      </c>
      <c r="C20" s="31">
        <v>8.9913802982187624E-2</v>
      </c>
      <c r="D20" s="31">
        <v>0.42736233114069333</v>
      </c>
      <c r="E20" s="65">
        <v>2.5423640147699461E-2</v>
      </c>
      <c r="F20" s="33">
        <v>1666763</v>
      </c>
    </row>
    <row r="21" spans="1:6" x14ac:dyDescent="0.25">
      <c r="A21" s="34" t="s">
        <v>18</v>
      </c>
      <c r="B21" s="35">
        <v>131227</v>
      </c>
      <c r="C21" s="36">
        <v>0.10322520253384611</v>
      </c>
      <c r="D21" s="36">
        <v>0.41570560000000001</v>
      </c>
      <c r="E21" s="65">
        <v>2.7835499999999999E-2</v>
      </c>
      <c r="F21" s="33">
        <v>1271269</v>
      </c>
    </row>
    <row r="22" spans="1:6" x14ac:dyDescent="0.25">
      <c r="A22" s="34" t="s">
        <v>19</v>
      </c>
      <c r="B22" s="35">
        <v>18638</v>
      </c>
      <c r="C22" s="36">
        <v>4.7125872958881806E-2</v>
      </c>
      <c r="D22" s="36">
        <v>0.50943539999999998</v>
      </c>
      <c r="E22" s="65">
        <v>1.7670999999999999E-2</v>
      </c>
      <c r="F22" s="33">
        <v>395494</v>
      </c>
    </row>
    <row r="23" spans="1:6" x14ac:dyDescent="0.25">
      <c r="A23" s="37"/>
      <c r="B23" s="35"/>
      <c r="C23" s="36"/>
      <c r="D23" s="36"/>
      <c r="E23" s="65"/>
      <c r="F23" s="33"/>
    </row>
    <row r="24" spans="1:6" x14ac:dyDescent="0.25">
      <c r="A24" s="37" t="s">
        <v>21</v>
      </c>
      <c r="B24" s="35">
        <v>146655</v>
      </c>
      <c r="C24" s="36">
        <v>0.18786388179005822</v>
      </c>
      <c r="D24" s="36">
        <v>0.40891695295148472</v>
      </c>
      <c r="E24" s="65">
        <v>4.7441347078377494E-2</v>
      </c>
      <c r="F24" s="33">
        <v>780645</v>
      </c>
    </row>
    <row r="25" spans="1:6" x14ac:dyDescent="0.25">
      <c r="A25" s="34" t="s">
        <v>18</v>
      </c>
      <c r="B25" s="35">
        <v>108691</v>
      </c>
      <c r="C25" s="36">
        <v>0.18737727668450949</v>
      </c>
      <c r="D25" s="36">
        <v>0.39403929999999998</v>
      </c>
      <c r="E25" s="65">
        <v>4.5045599999999998E-2</v>
      </c>
      <c r="F25" s="33">
        <v>580065</v>
      </c>
    </row>
    <row r="26" spans="1:6" x14ac:dyDescent="0.25">
      <c r="A26" s="34" t="s">
        <v>19</v>
      </c>
      <c r="B26" s="35">
        <v>37964</v>
      </c>
      <c r="C26" s="38">
        <v>0.18927111377006681</v>
      </c>
      <c r="D26" s="36">
        <v>0.45151170000000002</v>
      </c>
      <c r="E26" s="65">
        <v>5.43697E-2</v>
      </c>
      <c r="F26" s="33">
        <v>200580</v>
      </c>
    </row>
    <row r="27" spans="1:6" x14ac:dyDescent="0.25">
      <c r="A27" s="37"/>
      <c r="B27" s="35"/>
      <c r="C27" s="36"/>
      <c r="D27" s="36"/>
      <c r="E27" s="65"/>
      <c r="F27" s="33"/>
    </row>
    <row r="28" spans="1:6" x14ac:dyDescent="0.25">
      <c r="A28" s="37" t="s">
        <v>22</v>
      </c>
      <c r="B28" s="35">
        <v>707237</v>
      </c>
      <c r="C28" s="36">
        <v>0.18621482094480646</v>
      </c>
      <c r="D28" s="36">
        <v>0.40412637826711556</v>
      </c>
      <c r="E28" s="65">
        <v>4.7457035796083319E-2</v>
      </c>
      <c r="F28" s="33">
        <v>3797963</v>
      </c>
    </row>
    <row r="29" spans="1:6" x14ac:dyDescent="0.25">
      <c r="A29" s="34" t="s">
        <v>18</v>
      </c>
      <c r="B29" s="35">
        <v>584332</v>
      </c>
      <c r="C29" s="36">
        <v>0.1835135182668077</v>
      </c>
      <c r="D29" s="36">
        <v>0.39737899999999998</v>
      </c>
      <c r="E29" s="65">
        <v>4.5804600000000001E-2</v>
      </c>
      <c r="F29" s="33">
        <v>3184136</v>
      </c>
    </row>
    <row r="30" spans="1:6" x14ac:dyDescent="0.25">
      <c r="A30" s="34" t="s">
        <v>19</v>
      </c>
      <c r="B30" s="35">
        <v>122905</v>
      </c>
      <c r="C30" s="38">
        <v>0.20022742564272997</v>
      </c>
      <c r="D30" s="36">
        <v>0.43620569999999997</v>
      </c>
      <c r="E30" s="65">
        <v>5.6028799999999997E-2</v>
      </c>
      <c r="F30" s="33">
        <v>613827</v>
      </c>
    </row>
    <row r="31" spans="1:6" x14ac:dyDescent="0.25">
      <c r="A31" s="37"/>
      <c r="B31" s="35"/>
      <c r="C31" s="36"/>
      <c r="D31" s="36"/>
      <c r="E31" s="65"/>
      <c r="F31" s="33"/>
    </row>
    <row r="32" spans="1:6" x14ac:dyDescent="0.25">
      <c r="A32" s="37" t="s">
        <v>23</v>
      </c>
      <c r="B32" s="35">
        <v>53215</v>
      </c>
      <c r="C32" s="36">
        <v>0.11215695862111118</v>
      </c>
      <c r="D32" s="36">
        <v>0.41488509720755423</v>
      </c>
      <c r="E32" s="65">
        <v>2.9041032808465886E-2</v>
      </c>
      <c r="F32" s="33">
        <v>474469</v>
      </c>
    </row>
    <row r="33" spans="1:6" x14ac:dyDescent="0.25">
      <c r="A33" s="34" t="s">
        <v>18</v>
      </c>
      <c r="B33" s="35">
        <v>49033</v>
      </c>
      <c r="C33" s="36">
        <v>0.12248206470694031</v>
      </c>
      <c r="D33" s="36">
        <v>0.40496070000000001</v>
      </c>
      <c r="E33" s="65">
        <v>2.9995600000000001E-2</v>
      </c>
      <c r="F33" s="33">
        <v>400328</v>
      </c>
    </row>
    <row r="34" spans="1:6" x14ac:dyDescent="0.25">
      <c r="A34" s="34" t="s">
        <v>19</v>
      </c>
      <c r="B34" s="35">
        <v>4182</v>
      </c>
      <c r="C34" s="38">
        <v>5.6406037145439097E-2</v>
      </c>
      <c r="D34" s="36">
        <v>0.53124640000000001</v>
      </c>
      <c r="E34" s="65">
        <v>2.38868E-2</v>
      </c>
      <c r="F34" s="33">
        <v>74141</v>
      </c>
    </row>
    <row r="35" spans="1:6" x14ac:dyDescent="0.25">
      <c r="A35" s="37"/>
      <c r="B35" s="35"/>
      <c r="C35" s="36"/>
      <c r="D35" s="36"/>
      <c r="E35" s="65"/>
      <c r="F35" s="33"/>
    </row>
    <row r="36" spans="1:6" x14ac:dyDescent="0.25">
      <c r="A36" s="37" t="s">
        <v>24</v>
      </c>
      <c r="B36" s="35">
        <v>1525843</v>
      </c>
      <c r="C36" s="36">
        <v>0.19780645589512225</v>
      </c>
      <c r="D36" s="36">
        <v>0.38894092578017531</v>
      </c>
      <c r="E36" s="65">
        <v>4.7097152629346453E-2</v>
      </c>
      <c r="F36" s="33">
        <v>7713818</v>
      </c>
    </row>
    <row r="37" spans="1:6" x14ac:dyDescent="0.25">
      <c r="A37" s="34" t="s">
        <v>25</v>
      </c>
      <c r="B37" s="35">
        <v>423501</v>
      </c>
      <c r="C37" s="36">
        <v>0.20852051718874631</v>
      </c>
      <c r="D37" s="36">
        <v>0.37061440000000001</v>
      </c>
      <c r="E37" s="65">
        <v>4.7035800000000003E-2</v>
      </c>
      <c r="F37" s="33">
        <v>2030980</v>
      </c>
    </row>
    <row r="38" spans="1:6" x14ac:dyDescent="0.25">
      <c r="A38" s="34" t="s">
        <v>18</v>
      </c>
      <c r="B38" s="35">
        <v>738911</v>
      </c>
      <c r="C38" s="36">
        <v>0.21558106532630475</v>
      </c>
      <c r="D38" s="36">
        <v>0.40536509999999998</v>
      </c>
      <c r="E38" s="65">
        <v>5.3701800000000001E-2</v>
      </c>
      <c r="F38" s="33">
        <v>3427532</v>
      </c>
    </row>
    <row r="39" spans="1:6" x14ac:dyDescent="0.25">
      <c r="A39" s="34" t="s">
        <v>19</v>
      </c>
      <c r="B39" s="35">
        <v>363431</v>
      </c>
      <c r="C39" s="38">
        <v>0.16114487346728115</v>
      </c>
      <c r="D39" s="36">
        <v>0.37690370000000001</v>
      </c>
      <c r="E39" s="65">
        <v>3.7114899999999999E-2</v>
      </c>
      <c r="F39" s="33">
        <v>2255306</v>
      </c>
    </row>
    <row r="40" spans="1:6" x14ac:dyDescent="0.25">
      <c r="A40" s="37"/>
      <c r="B40" s="35"/>
      <c r="C40" s="36"/>
      <c r="D40" s="36"/>
      <c r="E40" s="65"/>
      <c r="F40" s="33"/>
    </row>
    <row r="41" spans="1:6" x14ac:dyDescent="0.25">
      <c r="A41" s="37" t="s">
        <v>26</v>
      </c>
      <c r="B41" s="35">
        <v>95233</v>
      </c>
      <c r="C41" s="36">
        <v>0.12622804366613119</v>
      </c>
      <c r="D41" s="36">
        <v>0.36086947455188856</v>
      </c>
      <c r="E41" s="65">
        <v>2.820955335448776E-2</v>
      </c>
      <c r="F41" s="33">
        <v>754452</v>
      </c>
    </row>
    <row r="42" spans="1:6" x14ac:dyDescent="0.25">
      <c r="A42" s="34" t="s">
        <v>18</v>
      </c>
      <c r="B42" s="35">
        <v>91103</v>
      </c>
      <c r="C42" s="36">
        <v>0.13476974511457271</v>
      </c>
      <c r="D42" s="36">
        <v>0.36386099999999999</v>
      </c>
      <c r="E42" s="65">
        <v>3.0245399999999999E-2</v>
      </c>
      <c r="F42" s="33">
        <v>675990</v>
      </c>
    </row>
    <row r="43" spans="1:6" x14ac:dyDescent="0.25">
      <c r="A43" s="34" t="s">
        <v>19</v>
      </c>
      <c r="B43" s="35">
        <v>4130</v>
      </c>
      <c r="C43" s="36">
        <v>5.2636945272870946E-2</v>
      </c>
      <c r="D43" s="36">
        <v>0.29487989999999997</v>
      </c>
      <c r="E43" s="65">
        <v>1.0669700000000001E-2</v>
      </c>
      <c r="F43" s="33">
        <v>78462</v>
      </c>
    </row>
    <row r="44" spans="1:6" x14ac:dyDescent="0.25">
      <c r="A44" s="37"/>
      <c r="B44" s="35"/>
      <c r="C44" s="36"/>
      <c r="D44" s="36"/>
      <c r="E44" s="65"/>
      <c r="F44" s="33"/>
    </row>
    <row r="45" spans="1:6" x14ac:dyDescent="0.25">
      <c r="A45" s="37" t="s">
        <v>27</v>
      </c>
      <c r="B45" s="35">
        <v>216569</v>
      </c>
      <c r="C45" s="36">
        <v>0.14680016593640188</v>
      </c>
      <c r="D45" s="36">
        <v>0.45258778039008357</v>
      </c>
      <c r="E45" s="65">
        <v>4.5255559281050711E-2</v>
      </c>
      <c r="F45" s="33">
        <v>1475264</v>
      </c>
    </row>
    <row r="46" spans="1:6" x14ac:dyDescent="0.25">
      <c r="A46" s="34" t="s">
        <v>18</v>
      </c>
      <c r="B46" s="35">
        <v>178305</v>
      </c>
      <c r="C46" s="36">
        <v>0.15287566232830907</v>
      </c>
      <c r="D46" s="36">
        <v>0.4419921</v>
      </c>
      <c r="E46" s="65">
        <v>4.5617699999999997E-2</v>
      </c>
      <c r="F46" s="33">
        <v>1166340</v>
      </c>
    </row>
    <row r="47" spans="1:6" x14ac:dyDescent="0.25">
      <c r="A47" s="34" t="s">
        <v>19</v>
      </c>
      <c r="B47" s="35">
        <v>38264</v>
      </c>
      <c r="C47" s="36">
        <v>0.12386217969468219</v>
      </c>
      <c r="D47" s="36">
        <v>0.50196220000000003</v>
      </c>
      <c r="E47" s="65">
        <v>4.3888299999999998E-2</v>
      </c>
      <c r="F47" s="33">
        <v>308924</v>
      </c>
    </row>
    <row r="48" spans="1:6" x14ac:dyDescent="0.25">
      <c r="A48" s="37"/>
      <c r="B48" s="35"/>
      <c r="C48" s="36"/>
      <c r="D48" s="36"/>
      <c r="E48" s="65"/>
      <c r="F48" s="33"/>
    </row>
    <row r="49" spans="1:6" x14ac:dyDescent="0.25">
      <c r="A49" s="39" t="s">
        <v>28</v>
      </c>
      <c r="B49" s="40">
        <v>2894617</v>
      </c>
      <c r="C49" s="41">
        <v>0.17371133841201669</v>
      </c>
      <c r="D49" s="41">
        <v>0.39996778987423898</v>
      </c>
      <c r="E49" s="65">
        <v>4.3495073927279075E-2</v>
      </c>
      <c r="F49" s="33">
        <v>16663374</v>
      </c>
    </row>
    <row r="50" spans="1:6" x14ac:dyDescent="0.25">
      <c r="A50" s="42" t="s">
        <v>25</v>
      </c>
      <c r="B50" s="40">
        <v>423501</v>
      </c>
      <c r="C50" s="41">
        <v>0.20852051718874631</v>
      </c>
      <c r="D50" s="41">
        <v>0.37061440000000001</v>
      </c>
      <c r="E50" s="65">
        <v>4.7035800000000003E-2</v>
      </c>
      <c r="F50" s="33">
        <v>2030980</v>
      </c>
    </row>
    <row r="51" spans="1:6" x14ac:dyDescent="0.25">
      <c r="A51" s="42" t="s">
        <v>18</v>
      </c>
      <c r="B51" s="40">
        <v>1881602</v>
      </c>
      <c r="C51" s="41">
        <v>0.17575768331891728</v>
      </c>
      <c r="D51" s="41">
        <v>0.40440273216025491</v>
      </c>
      <c r="E51" s="65">
        <v>4.4564082244111992E-2</v>
      </c>
      <c r="F51" s="33">
        <v>10705660</v>
      </c>
    </row>
    <row r="52" spans="1:6" ht="15.75" thickBot="1" x14ac:dyDescent="0.3">
      <c r="A52" s="43" t="s">
        <v>19</v>
      </c>
      <c r="B52" s="44">
        <v>589514</v>
      </c>
      <c r="C52" s="45">
        <v>0.15012832547353602</v>
      </c>
      <c r="D52" s="45">
        <v>0.40689959079818289</v>
      </c>
      <c r="E52" s="66">
        <v>3.8749251211413857E-2</v>
      </c>
      <c r="F52" s="47">
        <v>3926734</v>
      </c>
    </row>
    <row r="53" spans="1:6" x14ac:dyDescent="0.25">
      <c r="A53" s="37"/>
      <c r="B53" s="35"/>
      <c r="C53" s="36"/>
      <c r="D53" s="36"/>
      <c r="E53" s="36"/>
      <c r="F53" s="35"/>
    </row>
    <row r="54" spans="1:6" x14ac:dyDescent="0.25">
      <c r="A54" s="37"/>
      <c r="B54" s="35"/>
      <c r="C54" s="36"/>
      <c r="D54" s="36"/>
      <c r="E54" s="36"/>
      <c r="F54" s="35"/>
    </row>
    <row r="55" spans="1:6" x14ac:dyDescent="0.25">
      <c r="A55" s="48" t="s">
        <v>12</v>
      </c>
      <c r="B55" s="27" t="s">
        <v>2</v>
      </c>
      <c r="C55" s="28" t="s">
        <v>3</v>
      </c>
      <c r="D55" s="28" t="s">
        <v>4</v>
      </c>
      <c r="E55" s="28" t="s">
        <v>5</v>
      </c>
      <c r="F55" s="27" t="s">
        <v>6</v>
      </c>
    </row>
    <row r="56" spans="1:6" x14ac:dyDescent="0.25">
      <c r="A56" s="8"/>
      <c r="B56" s="9" t="s">
        <v>7</v>
      </c>
      <c r="C56" s="10" t="s">
        <v>7</v>
      </c>
      <c r="D56" s="10" t="s">
        <v>8</v>
      </c>
      <c r="E56" s="10" t="s">
        <v>9</v>
      </c>
      <c r="F56" s="9" t="s">
        <v>10</v>
      </c>
    </row>
    <row r="57" spans="1:6" x14ac:dyDescent="0.25">
      <c r="A57" s="37" t="s">
        <v>29</v>
      </c>
      <c r="B57" s="35">
        <v>1543993</v>
      </c>
      <c r="C57" s="38">
        <v>0.23410312774719902</v>
      </c>
      <c r="D57" s="36">
        <v>0.44673155860330971</v>
      </c>
      <c r="E57" s="65">
        <v>6.4601256238558238E-2</v>
      </c>
      <c r="F57" s="33">
        <v>6595354</v>
      </c>
    </row>
    <row r="58" spans="1:6" x14ac:dyDescent="0.25">
      <c r="A58" s="34" t="s">
        <v>18</v>
      </c>
      <c r="B58" s="35">
        <v>836378</v>
      </c>
      <c r="C58" s="38">
        <v>0.2141692401452415</v>
      </c>
      <c r="D58" s="36">
        <v>0.42014669999999998</v>
      </c>
      <c r="E58" s="65">
        <v>5.5529200000000001E-2</v>
      </c>
      <c r="F58" s="33">
        <v>3905220</v>
      </c>
    </row>
    <row r="59" spans="1:6" x14ac:dyDescent="0.25">
      <c r="A59" s="34" t="s">
        <v>19</v>
      </c>
      <c r="B59" s="35">
        <v>707615</v>
      </c>
      <c r="C59" s="38">
        <v>0.26304080019805703</v>
      </c>
      <c r="D59" s="36">
        <v>0.47815400000000002</v>
      </c>
      <c r="E59" s="65">
        <v>7.7771000000000007E-2</v>
      </c>
      <c r="F59" s="33">
        <v>2690134</v>
      </c>
    </row>
    <row r="60" spans="1:6" x14ac:dyDescent="0.25">
      <c r="A60" s="37"/>
      <c r="B60" s="35"/>
      <c r="C60" s="36"/>
      <c r="D60" s="36"/>
      <c r="E60" s="65"/>
      <c r="F60" s="33"/>
    </row>
    <row r="61" spans="1:6" x14ac:dyDescent="0.25">
      <c r="A61" s="37" t="s">
        <v>30</v>
      </c>
      <c r="B61" s="35">
        <v>604830</v>
      </c>
      <c r="C61" s="36">
        <v>0.18996352617380988</v>
      </c>
      <c r="D61" s="36">
        <v>0.4002339520896781</v>
      </c>
      <c r="E61" s="65">
        <v>4.295325255368606E-2</v>
      </c>
      <c r="F61" s="33">
        <v>3183927</v>
      </c>
    </row>
    <row r="62" spans="1:6" x14ac:dyDescent="0.25">
      <c r="A62" s="34" t="s">
        <v>18</v>
      </c>
      <c r="B62" s="35">
        <v>357076</v>
      </c>
      <c r="C62" s="36">
        <v>0.16636289769508306</v>
      </c>
      <c r="D62" s="36">
        <v>0.39923340000000002</v>
      </c>
      <c r="E62" s="65">
        <v>3.9141700000000001E-2</v>
      </c>
      <c r="F62" s="33">
        <v>2146368</v>
      </c>
    </row>
    <row r="63" spans="1:6" x14ac:dyDescent="0.25">
      <c r="A63" s="34" t="s">
        <v>19</v>
      </c>
      <c r="B63" s="35">
        <v>247754</v>
      </c>
      <c r="C63" s="36">
        <v>0.23878545701979356</v>
      </c>
      <c r="D63" s="36">
        <v>0.40167599999999998</v>
      </c>
      <c r="E63" s="65">
        <v>5.0838099999999997E-2</v>
      </c>
      <c r="F63" s="33">
        <v>1037559</v>
      </c>
    </row>
    <row r="64" spans="1:6" x14ac:dyDescent="0.25">
      <c r="A64" s="37"/>
      <c r="B64" s="35"/>
      <c r="C64" s="36"/>
      <c r="D64" s="36"/>
      <c r="E64" s="65"/>
      <c r="F64" s="33"/>
    </row>
    <row r="65" spans="1:6" x14ac:dyDescent="0.25">
      <c r="A65" s="37" t="s">
        <v>31</v>
      </c>
      <c r="B65" s="35">
        <v>1937589</v>
      </c>
      <c r="C65" s="36">
        <v>0.22333363301889403</v>
      </c>
      <c r="D65" s="36">
        <v>0.37924184940160166</v>
      </c>
      <c r="E65" s="65">
        <v>4.8559899936547343E-2</v>
      </c>
      <c r="F65" s="33">
        <v>8675760</v>
      </c>
    </row>
    <row r="66" spans="1:6" x14ac:dyDescent="0.25">
      <c r="A66" s="34" t="s">
        <v>32</v>
      </c>
      <c r="B66" s="35">
        <v>652426</v>
      </c>
      <c r="C66" s="36">
        <v>0.17316900451431799</v>
      </c>
      <c r="D66" s="36">
        <v>0.32028250000000003</v>
      </c>
      <c r="E66" s="65">
        <v>3.1748699999999998E-2</v>
      </c>
      <c r="F66" s="33">
        <v>3767568</v>
      </c>
    </row>
    <row r="67" spans="1:6" x14ac:dyDescent="0.25">
      <c r="A67" s="34" t="s">
        <v>18</v>
      </c>
      <c r="B67" s="35">
        <v>749273</v>
      </c>
      <c r="C67" s="36">
        <v>0.26494342919800895</v>
      </c>
      <c r="D67" s="36">
        <v>0.41786240000000002</v>
      </c>
      <c r="E67" s="65">
        <v>6.5187700000000001E-2</v>
      </c>
      <c r="F67" s="33">
        <v>2828049</v>
      </c>
    </row>
    <row r="68" spans="1:6" x14ac:dyDescent="0.25">
      <c r="A68" s="34" t="s">
        <v>19</v>
      </c>
      <c r="B68" s="35">
        <v>535890</v>
      </c>
      <c r="C68" s="36">
        <v>0.25762171158425168</v>
      </c>
      <c r="D68" s="36">
        <v>0.39702399999999999</v>
      </c>
      <c r="E68" s="65">
        <v>5.64022E-2</v>
      </c>
      <c r="F68" s="33">
        <v>2080143</v>
      </c>
    </row>
    <row r="69" spans="1:6" x14ac:dyDescent="0.25">
      <c r="A69" s="37"/>
      <c r="B69" s="35"/>
      <c r="C69" s="36"/>
      <c r="D69" s="36"/>
      <c r="E69" s="65"/>
      <c r="F69" s="33"/>
    </row>
    <row r="70" spans="1:6" x14ac:dyDescent="0.25">
      <c r="A70" s="37" t="s">
        <v>33</v>
      </c>
      <c r="B70" s="35">
        <v>549882</v>
      </c>
      <c r="C70" s="36">
        <v>0.16299430849942806</v>
      </c>
      <c r="D70" s="36">
        <v>0.41238848115159255</v>
      </c>
      <c r="E70" s="65">
        <v>4.0547160408990084E-2</v>
      </c>
      <c r="F70" s="33">
        <v>3373627</v>
      </c>
    </row>
    <row r="71" spans="1:6" x14ac:dyDescent="0.25">
      <c r="A71" s="34" t="s">
        <v>18</v>
      </c>
      <c r="B71" s="35">
        <v>406846</v>
      </c>
      <c r="C71" s="36">
        <v>0.15809631282432698</v>
      </c>
      <c r="D71" s="36">
        <v>0.4154621</v>
      </c>
      <c r="E71" s="65">
        <v>4.0202700000000001E-2</v>
      </c>
      <c r="F71" s="33">
        <v>2573406</v>
      </c>
    </row>
    <row r="72" spans="1:6" x14ac:dyDescent="0.25">
      <c r="A72" s="34" t="s">
        <v>19</v>
      </c>
      <c r="B72" s="35">
        <v>143036</v>
      </c>
      <c r="C72" s="36">
        <v>0.17874562152205453</v>
      </c>
      <c r="D72" s="36">
        <v>0.403646</v>
      </c>
      <c r="E72" s="65">
        <v>4.1654900000000002E-2</v>
      </c>
      <c r="F72" s="33">
        <v>800221</v>
      </c>
    </row>
    <row r="73" spans="1:6" x14ac:dyDescent="0.25">
      <c r="A73" s="37"/>
      <c r="B73" s="35"/>
      <c r="C73" s="36"/>
      <c r="D73" s="36"/>
      <c r="E73" s="65"/>
      <c r="F73" s="33"/>
    </row>
    <row r="74" spans="1:6" x14ac:dyDescent="0.25">
      <c r="A74" s="37" t="s">
        <v>34</v>
      </c>
      <c r="B74" s="35">
        <v>686345</v>
      </c>
      <c r="C74" s="36">
        <v>0.17699978853225914</v>
      </c>
      <c r="D74" s="36">
        <v>0.45246354582578735</v>
      </c>
      <c r="E74" s="65">
        <v>5.2639379636275484E-2</v>
      </c>
      <c r="F74" s="33">
        <v>3877660</v>
      </c>
    </row>
    <row r="75" spans="1:6" x14ac:dyDescent="0.25">
      <c r="A75" s="34" t="s">
        <v>18</v>
      </c>
      <c r="B75" s="35">
        <v>538736</v>
      </c>
      <c r="C75" s="36">
        <v>0.17020792603479631</v>
      </c>
      <c r="D75" s="36">
        <v>0.43206230000000001</v>
      </c>
      <c r="E75" s="65">
        <v>4.7798300000000002E-2</v>
      </c>
      <c r="F75" s="33">
        <v>3165164</v>
      </c>
    </row>
    <row r="76" spans="1:6" x14ac:dyDescent="0.25">
      <c r="A76" s="34" t="s">
        <v>19</v>
      </c>
      <c r="B76" s="35">
        <v>147609</v>
      </c>
      <c r="C76" s="36">
        <v>0.20717168938492286</v>
      </c>
      <c r="D76" s="36">
        <v>0.52692300000000003</v>
      </c>
      <c r="E76" s="65">
        <v>7.4145199999999994E-2</v>
      </c>
      <c r="F76" s="33">
        <v>712496</v>
      </c>
    </row>
    <row r="77" spans="1:6" x14ac:dyDescent="0.25">
      <c r="A77" s="37"/>
      <c r="B77" s="35"/>
      <c r="C77" s="36"/>
      <c r="D77" s="36"/>
      <c r="E77" s="65"/>
      <c r="F77" s="33"/>
    </row>
    <row r="78" spans="1:6" x14ac:dyDescent="0.25">
      <c r="A78" s="37" t="s">
        <v>35</v>
      </c>
      <c r="B78" s="35">
        <v>2237215</v>
      </c>
      <c r="C78" s="36">
        <v>0.25332489526582741</v>
      </c>
      <c r="D78" s="36">
        <v>0.40676564861955605</v>
      </c>
      <c r="E78" s="65">
        <v>6.1137608073686109E-2</v>
      </c>
      <c r="F78" s="33">
        <v>8831406</v>
      </c>
    </row>
    <row r="79" spans="1:6" x14ac:dyDescent="0.25">
      <c r="A79" s="34" t="s">
        <v>36</v>
      </c>
      <c r="B79" s="35">
        <v>1160044</v>
      </c>
      <c r="C79" s="36">
        <v>0.3271532849597264</v>
      </c>
      <c r="D79" s="36">
        <v>0.38741880000000001</v>
      </c>
      <c r="E79" s="65">
        <v>7.3276400000000005E-2</v>
      </c>
      <c r="F79" s="33">
        <v>3545873</v>
      </c>
    </row>
    <row r="80" spans="1:6" x14ac:dyDescent="0.25">
      <c r="A80" s="34" t="s">
        <v>18</v>
      </c>
      <c r="B80" s="35">
        <v>740091</v>
      </c>
      <c r="C80" s="36">
        <v>0.20274943743949084</v>
      </c>
      <c r="D80" s="36">
        <v>0.42840919999999999</v>
      </c>
      <c r="E80" s="65">
        <v>5.5043799999999997E-2</v>
      </c>
      <c r="F80" s="33">
        <v>3650274</v>
      </c>
    </row>
    <row r="81" spans="1:6" x14ac:dyDescent="0.25">
      <c r="A81" s="34" t="s">
        <v>19</v>
      </c>
      <c r="B81" s="35">
        <v>337080</v>
      </c>
      <c r="C81" s="36">
        <v>0.2061324842119811</v>
      </c>
      <c r="D81" s="36">
        <v>0.42582639999999999</v>
      </c>
      <c r="E81" s="65">
        <v>4.8418799999999998E-2</v>
      </c>
      <c r="F81" s="33">
        <v>1635259</v>
      </c>
    </row>
    <row r="82" spans="1:6" x14ac:dyDescent="0.25">
      <c r="A82" s="37"/>
      <c r="B82" s="35"/>
      <c r="C82" s="36"/>
      <c r="D82" s="36"/>
      <c r="E82" s="65"/>
      <c r="F82" s="33"/>
    </row>
    <row r="83" spans="1:6" x14ac:dyDescent="0.25">
      <c r="A83" s="37" t="s">
        <v>37</v>
      </c>
      <c r="B83" s="35">
        <v>795168</v>
      </c>
      <c r="C83" s="36">
        <v>0.24216960046194369</v>
      </c>
      <c r="D83" s="36">
        <v>0.43523147130115902</v>
      </c>
      <c r="E83" s="65">
        <v>6.5137096528082541E-2</v>
      </c>
      <c r="F83" s="33">
        <v>3283517</v>
      </c>
    </row>
    <row r="84" spans="1:6" x14ac:dyDescent="0.25">
      <c r="A84" s="34" t="s">
        <v>18</v>
      </c>
      <c r="B84" s="35">
        <v>564228</v>
      </c>
      <c r="C84" s="36">
        <v>0.23862394993967029</v>
      </c>
      <c r="D84" s="36">
        <v>0.44033620000000001</v>
      </c>
      <c r="E84" s="65">
        <v>6.7531800000000003E-2</v>
      </c>
      <c r="F84" s="33">
        <v>2364507</v>
      </c>
    </row>
    <row r="85" spans="1:6" x14ac:dyDescent="0.25">
      <c r="A85" s="34" t="s">
        <v>19</v>
      </c>
      <c r="B85" s="35">
        <v>230940</v>
      </c>
      <c r="C85" s="36">
        <v>0.25129215133676458</v>
      </c>
      <c r="D85" s="36">
        <v>0.42275970000000002</v>
      </c>
      <c r="E85" s="65">
        <v>5.8975800000000002E-2</v>
      </c>
      <c r="F85" s="33">
        <v>919010</v>
      </c>
    </row>
    <row r="86" spans="1:6" x14ac:dyDescent="0.25">
      <c r="A86" s="37"/>
      <c r="B86" s="35"/>
      <c r="C86" s="36"/>
      <c r="D86" s="36"/>
      <c r="E86" s="65"/>
      <c r="F86" s="33"/>
    </row>
    <row r="87" spans="1:6" x14ac:dyDescent="0.25">
      <c r="A87" s="37" t="s">
        <v>38</v>
      </c>
      <c r="B87" s="35">
        <v>336503</v>
      </c>
      <c r="C87" s="36">
        <v>0.15495996404408283</v>
      </c>
      <c r="D87" s="36">
        <v>0.37577088031131967</v>
      </c>
      <c r="E87" s="65">
        <v>3.4144557800978838E-2</v>
      </c>
      <c r="F87" s="33">
        <v>2171548</v>
      </c>
    </row>
    <row r="88" spans="1:6" x14ac:dyDescent="0.25">
      <c r="A88" s="34" t="s">
        <v>18</v>
      </c>
      <c r="B88" s="35">
        <v>256985</v>
      </c>
      <c r="C88" s="36">
        <v>0.1641678059001648</v>
      </c>
      <c r="D88" s="36">
        <v>0.36827520000000002</v>
      </c>
      <c r="E88" s="65">
        <v>3.5012099999999997E-2</v>
      </c>
      <c r="F88" s="33">
        <v>1565380</v>
      </c>
    </row>
    <row r="89" spans="1:6" x14ac:dyDescent="0.25">
      <c r="A89" s="34" t="s">
        <v>19</v>
      </c>
      <c r="B89" s="35">
        <v>79518</v>
      </c>
      <c r="C89" s="36">
        <v>0.13118145464623668</v>
      </c>
      <c r="D89" s="36">
        <v>0.3999953</v>
      </c>
      <c r="E89" s="65">
        <v>3.1904200000000001E-2</v>
      </c>
      <c r="F89" s="33">
        <v>606168</v>
      </c>
    </row>
    <row r="90" spans="1:6" x14ac:dyDescent="0.25">
      <c r="A90" s="37"/>
      <c r="B90" s="35"/>
      <c r="C90" s="36"/>
      <c r="D90" s="36"/>
      <c r="E90" s="65"/>
      <c r="F90" s="33"/>
    </row>
    <row r="91" spans="1:6" x14ac:dyDescent="0.25">
      <c r="A91" s="37" t="s">
        <v>39</v>
      </c>
      <c r="B91" s="35">
        <v>2994095</v>
      </c>
      <c r="C91" s="36">
        <v>0.20319677979291825</v>
      </c>
      <c r="D91" s="36">
        <v>0.39815476115761189</v>
      </c>
      <c r="E91" s="65">
        <v>4.6671236939004823E-2</v>
      </c>
      <c r="F91" s="33">
        <v>14734953</v>
      </c>
    </row>
    <row r="92" spans="1:6" x14ac:dyDescent="0.25">
      <c r="A92" s="34" t="s">
        <v>40</v>
      </c>
      <c r="B92" s="35">
        <v>798090</v>
      </c>
      <c r="C92" s="36">
        <v>0.20622400688369424</v>
      </c>
      <c r="D92" s="36">
        <v>0.38506360000000001</v>
      </c>
      <c r="E92" s="65">
        <v>4.5423699999999997E-2</v>
      </c>
      <c r="F92" s="33">
        <v>3870015</v>
      </c>
    </row>
    <row r="93" spans="1:6" x14ac:dyDescent="0.25">
      <c r="A93" s="34" t="s">
        <v>18</v>
      </c>
      <c r="B93" s="35">
        <v>1522723</v>
      </c>
      <c r="C93" s="36">
        <v>0.2073077357686553</v>
      </c>
      <c r="D93" s="36">
        <v>0.39666679999999999</v>
      </c>
      <c r="E93" s="65">
        <v>4.8436899999999998E-2</v>
      </c>
      <c r="F93" s="33">
        <v>7345230</v>
      </c>
    </row>
    <row r="94" spans="1:6" x14ac:dyDescent="0.25">
      <c r="A94" s="34" t="s">
        <v>19</v>
      </c>
      <c r="B94" s="35">
        <v>673282</v>
      </c>
      <c r="C94" s="36">
        <v>0.19128916376017557</v>
      </c>
      <c r="D94" s="36">
        <v>0.41703790000000002</v>
      </c>
      <c r="E94" s="65">
        <v>4.43582E-2</v>
      </c>
      <c r="F94" s="33">
        <v>3519708</v>
      </c>
    </row>
    <row r="95" spans="1:6" x14ac:dyDescent="0.25">
      <c r="A95" s="37"/>
      <c r="B95" s="35"/>
      <c r="C95" s="36"/>
      <c r="D95" s="36"/>
      <c r="E95" s="65"/>
      <c r="F95" s="33"/>
    </row>
    <row r="96" spans="1:6" x14ac:dyDescent="0.25">
      <c r="A96" s="39" t="s">
        <v>41</v>
      </c>
      <c r="B96" s="40">
        <v>11685620</v>
      </c>
      <c r="C96" s="41">
        <v>0.21352274802005389</v>
      </c>
      <c r="D96" s="49">
        <v>0.40893126670139879</v>
      </c>
      <c r="E96" s="69">
        <v>5.1905761728060752E-2</v>
      </c>
      <c r="F96" s="50">
        <v>54727752</v>
      </c>
    </row>
    <row r="97" spans="1:6" x14ac:dyDescent="0.25">
      <c r="A97" s="42" t="s">
        <v>17</v>
      </c>
      <c r="B97" s="51">
        <v>2610560</v>
      </c>
      <c r="C97" s="49">
        <v>0.23343052451764462</v>
      </c>
      <c r="D97" s="49">
        <v>0.36992020612290089</v>
      </c>
      <c r="E97" s="69">
        <v>4.9647854367585481E-2</v>
      </c>
      <c r="F97" s="50">
        <v>11183456</v>
      </c>
    </row>
    <row r="98" spans="1:6" x14ac:dyDescent="0.25">
      <c r="A98" s="42" t="s">
        <v>18</v>
      </c>
      <c r="B98" s="51">
        <v>5972336</v>
      </c>
      <c r="C98" s="49">
        <v>0.2021533057686474</v>
      </c>
      <c r="D98" s="49">
        <v>0.41407824571069002</v>
      </c>
      <c r="E98" s="69">
        <v>5.1150145973862082E-2</v>
      </c>
      <c r="F98" s="50">
        <v>29543598</v>
      </c>
    </row>
    <row r="99" spans="1:6" ht="15.75" thickBot="1" x14ac:dyDescent="0.3">
      <c r="A99" s="52" t="s">
        <v>19</v>
      </c>
      <c r="B99" s="53">
        <v>3102724</v>
      </c>
      <c r="C99" s="64">
        <v>0.22161209391131784</v>
      </c>
      <c r="D99" s="45">
        <v>0.43184700985978769</v>
      </c>
      <c r="E99" s="70">
        <v>5.5303793433513104E-2</v>
      </c>
      <c r="F99" s="54">
        <v>14000698</v>
      </c>
    </row>
    <row r="100" spans="1:6" x14ac:dyDescent="0.25">
      <c r="A100" s="37"/>
      <c r="B100" s="35"/>
      <c r="C100" s="36"/>
      <c r="D100" s="36"/>
      <c r="E100" s="36"/>
      <c r="F100" s="35"/>
    </row>
    <row r="101" spans="1:6" x14ac:dyDescent="0.25">
      <c r="A101" s="37"/>
      <c r="B101" s="35"/>
      <c r="C101" s="36"/>
      <c r="D101" s="36"/>
      <c r="E101" s="36"/>
      <c r="F101" s="35"/>
    </row>
    <row r="102" spans="1:6" x14ac:dyDescent="0.25">
      <c r="A102" s="48" t="s">
        <v>13</v>
      </c>
      <c r="B102" s="27" t="s">
        <v>2</v>
      </c>
      <c r="C102" s="28" t="s">
        <v>3</v>
      </c>
      <c r="D102" s="28" t="s">
        <v>4</v>
      </c>
      <c r="E102" s="28" t="s">
        <v>5</v>
      </c>
      <c r="F102" s="27" t="s">
        <v>6</v>
      </c>
    </row>
    <row r="103" spans="1:6" x14ac:dyDescent="0.25">
      <c r="A103" s="8"/>
      <c r="B103" s="9" t="s">
        <v>7</v>
      </c>
      <c r="C103" s="10" t="s">
        <v>7</v>
      </c>
      <c r="D103" s="10" t="s">
        <v>8</v>
      </c>
      <c r="E103" s="10" t="s">
        <v>9</v>
      </c>
      <c r="F103" s="9" t="s">
        <v>10</v>
      </c>
    </row>
    <row r="104" spans="1:6" x14ac:dyDescent="0.25">
      <c r="A104" s="37" t="s">
        <v>42</v>
      </c>
      <c r="B104" s="35">
        <v>1792856</v>
      </c>
      <c r="C104" s="36">
        <v>8.7803161334200047E-2</v>
      </c>
      <c r="D104" s="36">
        <v>0.43165488764786464</v>
      </c>
      <c r="E104" s="65">
        <v>2.5370026630036471E-2</v>
      </c>
      <c r="F104" s="33">
        <v>20419037</v>
      </c>
    </row>
    <row r="105" spans="1:6" x14ac:dyDescent="0.25">
      <c r="A105" s="34" t="s">
        <v>43</v>
      </c>
      <c r="B105" s="35">
        <v>571878</v>
      </c>
      <c r="C105" s="36">
        <v>0.11243943785589661</v>
      </c>
      <c r="D105" s="36">
        <v>0.35199069999999999</v>
      </c>
      <c r="E105" s="65">
        <v>2.3088500000000001E-2</v>
      </c>
      <c r="F105" s="33">
        <v>5086098</v>
      </c>
    </row>
    <row r="106" spans="1:6" x14ac:dyDescent="0.25">
      <c r="A106" s="34" t="s">
        <v>18</v>
      </c>
      <c r="B106" s="35">
        <v>997198</v>
      </c>
      <c r="C106" s="36">
        <v>8.1064466703345731E-2</v>
      </c>
      <c r="D106" s="36">
        <v>0.46218890000000001</v>
      </c>
      <c r="E106" s="65">
        <v>2.6579100000000001E-2</v>
      </c>
      <c r="F106" s="33">
        <v>12301296</v>
      </c>
    </row>
    <row r="107" spans="1:6" x14ac:dyDescent="0.25">
      <c r="A107" s="34" t="s">
        <v>19</v>
      </c>
      <c r="B107" s="35">
        <v>223780</v>
      </c>
      <c r="C107" s="36">
        <v>7.3814759851341338E-2</v>
      </c>
      <c r="D107" s="36">
        <v>0.49917539999999999</v>
      </c>
      <c r="E107" s="65">
        <v>2.4291699999999999E-2</v>
      </c>
      <c r="F107" s="33">
        <v>3031643</v>
      </c>
    </row>
    <row r="108" spans="1:6" x14ac:dyDescent="0.25">
      <c r="A108" s="37"/>
      <c r="B108" s="35"/>
      <c r="C108" s="36"/>
      <c r="D108" s="36"/>
      <c r="E108" s="65"/>
      <c r="F108" s="33"/>
    </row>
    <row r="109" spans="1:6" x14ac:dyDescent="0.25">
      <c r="A109" s="37" t="s">
        <v>44</v>
      </c>
      <c r="B109" s="35">
        <v>291515</v>
      </c>
      <c r="C109" s="36">
        <v>7.8569118400129367E-2</v>
      </c>
      <c r="D109" s="36">
        <v>0.41811039941169403</v>
      </c>
      <c r="E109" s="65">
        <v>2.2976359051181845E-2</v>
      </c>
      <c r="F109" s="33">
        <v>3710300</v>
      </c>
    </row>
    <row r="110" spans="1:6" x14ac:dyDescent="0.25">
      <c r="A110" s="34" t="s">
        <v>18</v>
      </c>
      <c r="B110" s="35">
        <v>272710</v>
      </c>
      <c r="C110" s="36">
        <v>8.7285802350196867E-2</v>
      </c>
      <c r="D110" s="36">
        <v>0.41775479999999998</v>
      </c>
      <c r="E110" s="65">
        <v>2.5263399999999998E-2</v>
      </c>
      <c r="F110" s="33">
        <v>3124334</v>
      </c>
    </row>
    <row r="111" spans="1:6" x14ac:dyDescent="0.25">
      <c r="A111" s="34" t="s">
        <v>19</v>
      </c>
      <c r="B111" s="35">
        <v>18805</v>
      </c>
      <c r="C111" s="36">
        <v>3.2092305696917567E-2</v>
      </c>
      <c r="D111" s="36">
        <v>0.42326730000000001</v>
      </c>
      <c r="E111" s="65">
        <v>1.0782E-2</v>
      </c>
      <c r="F111" s="33">
        <v>585966</v>
      </c>
    </row>
    <row r="112" spans="1:6" x14ac:dyDescent="0.25">
      <c r="A112" s="37"/>
      <c r="B112" s="35"/>
      <c r="C112" s="36"/>
      <c r="D112" s="36"/>
      <c r="E112" s="65"/>
      <c r="F112" s="33"/>
    </row>
    <row r="113" spans="1:6" x14ac:dyDescent="0.25">
      <c r="A113" s="37" t="s">
        <v>45</v>
      </c>
      <c r="B113" s="35">
        <v>2365042</v>
      </c>
      <c r="C113" s="36">
        <v>0.15018288966560675</v>
      </c>
      <c r="D113" s="36">
        <v>0.34349365200017584</v>
      </c>
      <c r="E113" s="65">
        <v>2.8721666835787165E-2</v>
      </c>
      <c r="F113" s="33">
        <v>15747746</v>
      </c>
    </row>
    <row r="114" spans="1:6" x14ac:dyDescent="0.25">
      <c r="A114" s="34" t="s">
        <v>46</v>
      </c>
      <c r="B114" s="35">
        <v>2049058</v>
      </c>
      <c r="C114" s="36">
        <v>0.17620971337794605</v>
      </c>
      <c r="D114" s="36">
        <v>0.33708650000000001</v>
      </c>
      <c r="E114" s="65">
        <v>3.2288999999999998E-2</v>
      </c>
      <c r="F114" s="33">
        <v>11628519</v>
      </c>
    </row>
    <row r="115" spans="1:6" x14ac:dyDescent="0.25">
      <c r="A115" s="34" t="s">
        <v>18</v>
      </c>
      <c r="B115" s="35">
        <v>290835</v>
      </c>
      <c r="C115" s="36">
        <v>7.7856088507543469E-2</v>
      </c>
      <c r="D115" s="36">
        <v>0.36259730000000001</v>
      </c>
      <c r="E115" s="65">
        <v>1.7242799999999999E-2</v>
      </c>
      <c r="F115" s="33">
        <v>3735546</v>
      </c>
    </row>
    <row r="116" spans="1:6" x14ac:dyDescent="0.25">
      <c r="A116" s="34" t="s">
        <v>19</v>
      </c>
      <c r="B116" s="35">
        <v>25149</v>
      </c>
      <c r="C116" s="36">
        <v>6.5546639004798263E-2</v>
      </c>
      <c r="D116" s="36">
        <v>0.6446037</v>
      </c>
      <c r="E116" s="65">
        <v>3.2362799999999997E-2</v>
      </c>
      <c r="F116" s="33">
        <v>383681</v>
      </c>
    </row>
    <row r="117" spans="1:6" x14ac:dyDescent="0.25">
      <c r="A117" s="37"/>
      <c r="B117" s="35"/>
      <c r="C117" s="36"/>
      <c r="D117" s="36"/>
      <c r="E117" s="65"/>
      <c r="F117" s="33"/>
    </row>
    <row r="118" spans="1:6" x14ac:dyDescent="0.25">
      <c r="A118" s="37" t="s">
        <v>47</v>
      </c>
      <c r="B118" s="35">
        <v>5122374</v>
      </c>
      <c r="C118" s="36">
        <v>0.12556702351621171</v>
      </c>
      <c r="D118" s="36">
        <v>0.36841019284823795</v>
      </c>
      <c r="E118" s="65">
        <v>2.7737538241231055E-2</v>
      </c>
      <c r="F118" s="33">
        <v>40793943</v>
      </c>
    </row>
    <row r="119" spans="1:6" x14ac:dyDescent="0.25">
      <c r="A119" s="34" t="s">
        <v>46</v>
      </c>
      <c r="B119" s="35">
        <v>3560108</v>
      </c>
      <c r="C119" s="36">
        <v>0.18702420266672662</v>
      </c>
      <c r="D119" s="36">
        <v>0.3502132</v>
      </c>
      <c r="E119" s="65">
        <v>3.62484E-2</v>
      </c>
      <c r="F119" s="33">
        <v>19035547</v>
      </c>
    </row>
    <row r="120" spans="1:6" x14ac:dyDescent="0.25">
      <c r="A120" s="34" t="s">
        <v>18</v>
      </c>
      <c r="B120" s="35">
        <v>1494586</v>
      </c>
      <c r="C120" s="36">
        <v>7.2654466441863172E-2</v>
      </c>
      <c r="D120" s="36">
        <v>0.4121592</v>
      </c>
      <c r="E120" s="65">
        <v>2.06748E-2</v>
      </c>
      <c r="F120" s="33">
        <v>20571151</v>
      </c>
    </row>
    <row r="121" spans="1:6" x14ac:dyDescent="0.25">
      <c r="A121" s="34" t="s">
        <v>19</v>
      </c>
      <c r="B121" s="35">
        <v>67680</v>
      </c>
      <c r="C121" s="36">
        <v>5.7005925482945814E-2</v>
      </c>
      <c r="D121" s="36">
        <v>0.3594948</v>
      </c>
      <c r="E121" s="65">
        <v>1.3654299999999999E-2</v>
      </c>
      <c r="F121" s="33">
        <v>1187245</v>
      </c>
    </row>
    <row r="122" spans="1:6" x14ac:dyDescent="0.25">
      <c r="A122" s="37"/>
      <c r="B122" s="35"/>
      <c r="C122" s="36"/>
      <c r="D122" s="36"/>
      <c r="E122" s="65"/>
      <c r="F122" s="33"/>
    </row>
    <row r="123" spans="1:6" x14ac:dyDescent="0.25">
      <c r="A123" s="37" t="s">
        <v>67</v>
      </c>
      <c r="B123" s="35">
        <v>2084371</v>
      </c>
      <c r="C123" s="36">
        <v>8.6383268632702181E-2</v>
      </c>
      <c r="D123" s="36">
        <v>0.42976058884589163</v>
      </c>
      <c r="E123" s="65">
        <v>2.5001959127070088E-2</v>
      </c>
      <c r="F123" s="33">
        <v>24129337</v>
      </c>
    </row>
    <row r="124" spans="1:6" x14ac:dyDescent="0.25">
      <c r="A124" s="34" t="s">
        <v>17</v>
      </c>
      <c r="B124" s="35">
        <v>571878</v>
      </c>
      <c r="C124" s="36">
        <v>0.11243943785589661</v>
      </c>
      <c r="D124" s="36">
        <v>0.35199069999999999</v>
      </c>
      <c r="E124" s="65">
        <v>2.3088500000000001E-2</v>
      </c>
      <c r="F124" s="33">
        <v>5086098</v>
      </c>
    </row>
    <row r="125" spans="1:6" x14ac:dyDescent="0.25">
      <c r="A125" s="34" t="s">
        <v>18</v>
      </c>
      <c r="B125" s="35">
        <v>1269908</v>
      </c>
      <c r="C125" s="36">
        <v>8.2324546874260565E-2</v>
      </c>
      <c r="D125" s="36">
        <v>0.45264677300261119</v>
      </c>
      <c r="E125" s="65">
        <v>2.6312615827632325E-2</v>
      </c>
      <c r="F125" s="33">
        <v>15425630</v>
      </c>
    </row>
    <row r="126" spans="1:6" x14ac:dyDescent="0.25">
      <c r="A126" s="34" t="s">
        <v>19</v>
      </c>
      <c r="B126" s="35">
        <v>242585</v>
      </c>
      <c r="C126" s="36">
        <v>6.7056721718682141E-2</v>
      </c>
      <c r="D126" s="36">
        <v>0.49329106329121747</v>
      </c>
      <c r="E126" s="65">
        <v>2.2103452218053415E-2</v>
      </c>
      <c r="F126" s="33">
        <v>3617609</v>
      </c>
    </row>
    <row r="127" spans="1:6" x14ac:dyDescent="0.25">
      <c r="A127" s="37"/>
      <c r="B127" s="35"/>
      <c r="C127" s="36"/>
      <c r="D127" s="36"/>
      <c r="E127" s="65"/>
      <c r="F127" s="33"/>
    </row>
    <row r="128" spans="1:6" x14ac:dyDescent="0.25">
      <c r="A128" s="39" t="s">
        <v>48</v>
      </c>
      <c r="B128" s="40">
        <v>9571787</v>
      </c>
      <c r="C128" s="41">
        <v>0.11865210441230784</v>
      </c>
      <c r="D128" s="41">
        <v>0.37561347899069425</v>
      </c>
      <c r="E128" s="65">
        <v>2.7111416252930759E-2</v>
      </c>
      <c r="F128" s="33">
        <v>80671026</v>
      </c>
    </row>
    <row r="129" spans="1:6" x14ac:dyDescent="0.25">
      <c r="A129" s="42" t="s">
        <v>17</v>
      </c>
      <c r="B129" s="51">
        <v>6181044</v>
      </c>
      <c r="C129" s="49">
        <v>0.17289554252114758</v>
      </c>
      <c r="D129" s="49">
        <v>0.3460260664828142</v>
      </c>
      <c r="E129" s="65">
        <v>3.308828864501992E-2</v>
      </c>
      <c r="F129" s="33">
        <v>35750164</v>
      </c>
    </row>
    <row r="130" spans="1:6" x14ac:dyDescent="0.25">
      <c r="A130" s="42" t="s">
        <v>18</v>
      </c>
      <c r="B130" s="51">
        <v>3055329</v>
      </c>
      <c r="C130" s="49">
        <v>7.6897811698771135E-2</v>
      </c>
      <c r="D130" s="49">
        <v>0.42426956771166052</v>
      </c>
      <c r="E130" s="65">
        <v>2.2540949624037878E-2</v>
      </c>
      <c r="F130" s="33">
        <v>39732327</v>
      </c>
    </row>
    <row r="131" spans="1:6" x14ac:dyDescent="0.25">
      <c r="A131" s="52" t="s">
        <v>19</v>
      </c>
      <c r="B131" s="53">
        <v>335414</v>
      </c>
      <c r="C131" s="64">
        <v>6.4645222591733512E-2</v>
      </c>
      <c r="D131" s="64">
        <v>0.47763885557490143</v>
      </c>
      <c r="E131" s="71">
        <v>2.0928766703009617E-2</v>
      </c>
      <c r="F131" s="55">
        <v>5188535</v>
      </c>
    </row>
    <row r="132" spans="1:6" x14ac:dyDescent="0.25">
      <c r="A132" s="56"/>
      <c r="B132" s="30"/>
      <c r="C132" s="31"/>
      <c r="D132" s="31"/>
      <c r="E132" s="31"/>
      <c r="F132" s="30"/>
    </row>
    <row r="133" spans="1:6" x14ac:dyDescent="0.25">
      <c r="A133" s="56"/>
      <c r="B133" s="30"/>
      <c r="C133" s="31"/>
      <c r="D133" s="31"/>
      <c r="E133" s="31"/>
      <c r="F133" s="30"/>
    </row>
    <row r="134" spans="1:6" x14ac:dyDescent="0.25">
      <c r="A134" s="48" t="s">
        <v>14</v>
      </c>
      <c r="B134" s="27" t="s">
        <v>2</v>
      </c>
      <c r="C134" s="28" t="s">
        <v>3</v>
      </c>
      <c r="D134" s="28" t="s">
        <v>4</v>
      </c>
      <c r="E134" s="28" t="s">
        <v>5</v>
      </c>
      <c r="F134" s="27" t="s">
        <v>6</v>
      </c>
    </row>
    <row r="135" spans="1:6" x14ac:dyDescent="0.25">
      <c r="A135" s="8"/>
      <c r="B135" s="9" t="s">
        <v>7</v>
      </c>
      <c r="C135" s="10" t="s">
        <v>7</v>
      </c>
      <c r="D135" s="10" t="s">
        <v>8</v>
      </c>
      <c r="E135" s="10" t="s">
        <v>9</v>
      </c>
      <c r="F135" s="9" t="s">
        <v>10</v>
      </c>
    </row>
    <row r="136" spans="1:6" x14ac:dyDescent="0.25">
      <c r="A136" s="37" t="s">
        <v>49</v>
      </c>
      <c r="B136" s="33">
        <v>501030</v>
      </c>
      <c r="C136" s="65">
        <v>4.6017945556774159E-2</v>
      </c>
      <c r="D136" s="65">
        <v>0.41093692317605729</v>
      </c>
      <c r="E136" s="65">
        <v>1.3003808259726633E-2</v>
      </c>
      <c r="F136" s="33">
        <v>10887709</v>
      </c>
    </row>
    <row r="137" spans="1:6" x14ac:dyDescent="0.25">
      <c r="A137" s="34" t="s">
        <v>50</v>
      </c>
      <c r="B137" s="33">
        <v>187430</v>
      </c>
      <c r="C137" s="65">
        <v>5.5975319850437813E-2</v>
      </c>
      <c r="D137" s="65">
        <v>0.3663846</v>
      </c>
      <c r="E137" s="65">
        <v>1.31792E-2</v>
      </c>
      <c r="F137" s="33">
        <v>3348440</v>
      </c>
    </row>
    <row r="138" spans="1:6" x14ac:dyDescent="0.25">
      <c r="A138" s="34" t="s">
        <v>18</v>
      </c>
      <c r="B138" s="33">
        <v>259801</v>
      </c>
      <c r="C138" s="65">
        <v>4.0491835191072252E-2</v>
      </c>
      <c r="D138" s="65">
        <v>0.44193250000000001</v>
      </c>
      <c r="E138" s="65">
        <v>1.2700100000000001E-2</v>
      </c>
      <c r="F138" s="33">
        <v>6416133</v>
      </c>
    </row>
    <row r="139" spans="1:6" x14ac:dyDescent="0.25">
      <c r="A139" s="34" t="s">
        <v>19</v>
      </c>
      <c r="B139" s="33">
        <v>53799</v>
      </c>
      <c r="C139" s="65">
        <v>4.790069947005527E-2</v>
      </c>
      <c r="D139" s="65">
        <v>0.4164716</v>
      </c>
      <c r="E139" s="65">
        <v>1.42159E-2</v>
      </c>
      <c r="F139" s="33">
        <v>1123136</v>
      </c>
    </row>
    <row r="140" spans="1:6" x14ac:dyDescent="0.25">
      <c r="A140" s="37"/>
      <c r="B140" s="33"/>
      <c r="C140" s="65"/>
      <c r="D140" s="65"/>
      <c r="E140" s="65"/>
      <c r="F140" s="33"/>
    </row>
    <row r="141" spans="1:6" x14ac:dyDescent="0.25">
      <c r="A141" s="37" t="s">
        <v>51</v>
      </c>
      <c r="B141" s="33">
        <v>145364</v>
      </c>
      <c r="C141" s="65">
        <v>2.2445057367191251E-2</v>
      </c>
      <c r="D141" s="65">
        <v>0.59588528538358887</v>
      </c>
      <c r="E141" s="65">
        <v>1.1347385934009704E-2</v>
      </c>
      <c r="F141" s="33">
        <v>6476437</v>
      </c>
    </row>
    <row r="142" spans="1:6" x14ac:dyDescent="0.25">
      <c r="A142" s="34" t="s">
        <v>18</v>
      </c>
      <c r="B142" s="33">
        <v>129365</v>
      </c>
      <c r="C142" s="65">
        <v>2.3852880470637345E-2</v>
      </c>
      <c r="D142" s="65">
        <v>0.56092249999999999</v>
      </c>
      <c r="E142" s="65">
        <v>1.11044E-2</v>
      </c>
      <c r="F142" s="33">
        <v>5423454</v>
      </c>
    </row>
    <row r="143" spans="1:6" x14ac:dyDescent="0.25">
      <c r="A143" s="34" t="s">
        <v>19</v>
      </c>
      <c r="B143" s="33">
        <v>15999</v>
      </c>
      <c r="C143" s="65">
        <v>1.5193977490614758E-2</v>
      </c>
      <c r="D143" s="65">
        <v>0.87858800000000004</v>
      </c>
      <c r="E143" s="65">
        <v>1.25989E-2</v>
      </c>
      <c r="F143" s="33">
        <v>1052983</v>
      </c>
    </row>
    <row r="144" spans="1:6" x14ac:dyDescent="0.25">
      <c r="A144" s="37"/>
      <c r="B144" s="33"/>
      <c r="C144" s="65"/>
      <c r="D144" s="65"/>
      <c r="E144" s="65"/>
      <c r="F144" s="33"/>
    </row>
    <row r="145" spans="1:6" x14ac:dyDescent="0.25">
      <c r="A145" s="37" t="s">
        <v>52</v>
      </c>
      <c r="B145" s="33">
        <v>505227</v>
      </c>
      <c r="C145" s="65">
        <v>4.6316635391774066E-2</v>
      </c>
      <c r="D145" s="65">
        <v>0.45481791211257511</v>
      </c>
      <c r="E145" s="65">
        <v>1.4812768074499794E-2</v>
      </c>
      <c r="F145" s="33">
        <v>10908111</v>
      </c>
    </row>
    <row r="146" spans="1:6" x14ac:dyDescent="0.25">
      <c r="A146" s="34" t="s">
        <v>53</v>
      </c>
      <c r="B146" s="33">
        <v>198815</v>
      </c>
      <c r="C146" s="65">
        <v>4.9344276942474077E-2</v>
      </c>
      <c r="D146" s="65">
        <v>0.44475979999999998</v>
      </c>
      <c r="E146" s="65">
        <v>1.5606399999999999E-2</v>
      </c>
      <c r="F146" s="33">
        <v>4029140</v>
      </c>
    </row>
    <row r="147" spans="1:6" x14ac:dyDescent="0.25">
      <c r="A147" s="34" t="s">
        <v>18</v>
      </c>
      <c r="B147" s="33">
        <v>235645</v>
      </c>
      <c r="C147" s="65">
        <v>4.3995343657320066E-2</v>
      </c>
      <c r="D147" s="65">
        <v>0.46647070000000002</v>
      </c>
      <c r="E147" s="65">
        <v>1.4522500000000001E-2</v>
      </c>
      <c r="F147" s="33">
        <v>5356135</v>
      </c>
    </row>
    <row r="148" spans="1:6" x14ac:dyDescent="0.25">
      <c r="A148" s="34" t="s">
        <v>19</v>
      </c>
      <c r="B148" s="33">
        <v>70767</v>
      </c>
      <c r="C148" s="65">
        <v>4.6470532611522189E-2</v>
      </c>
      <c r="D148" s="65">
        <v>0.44427319999999998</v>
      </c>
      <c r="E148" s="65">
        <v>1.37339E-2</v>
      </c>
      <c r="F148" s="33">
        <v>1522836</v>
      </c>
    </row>
    <row r="149" spans="1:6" x14ac:dyDescent="0.25">
      <c r="A149" s="37"/>
      <c r="B149" s="33"/>
      <c r="C149" s="65"/>
      <c r="D149" s="65"/>
      <c r="E149" s="65"/>
      <c r="F149" s="33"/>
    </row>
    <row r="150" spans="1:6" x14ac:dyDescent="0.25">
      <c r="A150" s="39" t="s">
        <v>54</v>
      </c>
      <c r="B150" s="33">
        <v>1151621</v>
      </c>
      <c r="C150" s="65">
        <v>4.0733253096843315E-2</v>
      </c>
      <c r="D150" s="65">
        <v>0.45353313679266011</v>
      </c>
      <c r="E150" s="65">
        <v>1.3322304926483231E-2</v>
      </c>
      <c r="F150" s="33">
        <v>28272257</v>
      </c>
    </row>
    <row r="151" spans="1:6" x14ac:dyDescent="0.25">
      <c r="A151" s="42" t="s">
        <v>17</v>
      </c>
      <c r="B151" s="33">
        <v>386245</v>
      </c>
      <c r="C151" s="65">
        <v>5.2353888402430063E-2</v>
      </c>
      <c r="D151" s="65">
        <v>0.40672729799738511</v>
      </c>
      <c r="E151" s="65">
        <v>1.4504774051111611E-2</v>
      </c>
      <c r="F151" s="33">
        <v>7377580</v>
      </c>
    </row>
    <row r="152" spans="1:6" x14ac:dyDescent="0.25">
      <c r="A152" s="42" t="s">
        <v>55</v>
      </c>
      <c r="B152" s="33">
        <v>624811</v>
      </c>
      <c r="C152" s="65">
        <v>3.6335258269469581E-2</v>
      </c>
      <c r="D152" s="65">
        <v>0.47582346140913012</v>
      </c>
      <c r="E152" s="65">
        <v>1.2764465711204216E-2</v>
      </c>
      <c r="F152" s="33">
        <v>17195722</v>
      </c>
    </row>
    <row r="153" spans="1:6" x14ac:dyDescent="0.25">
      <c r="A153" s="52" t="s">
        <v>19</v>
      </c>
      <c r="B153" s="33">
        <v>140565</v>
      </c>
      <c r="C153" s="65">
        <v>3.8001273332603398E-2</v>
      </c>
      <c r="D153" s="65">
        <v>0.4830659592700885</v>
      </c>
      <c r="E153" s="65">
        <v>1.3557151660806904E-2</v>
      </c>
      <c r="F153" s="33">
        <v>3698955</v>
      </c>
    </row>
    <row r="154" spans="1:6" x14ac:dyDescent="0.25">
      <c r="A154" s="56"/>
      <c r="B154" s="30"/>
      <c r="C154" s="57"/>
      <c r="D154" s="31"/>
      <c r="E154" s="31"/>
      <c r="F154" s="30"/>
    </row>
    <row r="155" spans="1:6" x14ac:dyDescent="0.25">
      <c r="A155" s="37"/>
      <c r="B155" s="35"/>
      <c r="C155" s="38"/>
      <c r="D155" s="36"/>
      <c r="E155" s="36"/>
      <c r="F155" s="35"/>
    </row>
    <row r="156" spans="1:6" x14ac:dyDescent="0.25">
      <c r="A156" s="48" t="s">
        <v>15</v>
      </c>
      <c r="B156" s="27" t="s">
        <v>2</v>
      </c>
      <c r="C156" s="28" t="s">
        <v>3</v>
      </c>
      <c r="D156" s="28" t="s">
        <v>4</v>
      </c>
      <c r="E156" s="28" t="s">
        <v>5</v>
      </c>
      <c r="F156" s="27" t="s">
        <v>6</v>
      </c>
    </row>
    <row r="157" spans="1:6" x14ac:dyDescent="0.25">
      <c r="A157" s="8"/>
      <c r="B157" s="9" t="s">
        <v>7</v>
      </c>
      <c r="C157" s="10" t="s">
        <v>7</v>
      </c>
      <c r="D157" s="10" t="s">
        <v>8</v>
      </c>
      <c r="E157" s="10" t="s">
        <v>9</v>
      </c>
      <c r="F157" s="9" t="s">
        <v>10</v>
      </c>
    </row>
    <row r="158" spans="1:6" x14ac:dyDescent="0.25">
      <c r="A158" s="37" t="s">
        <v>56</v>
      </c>
      <c r="B158" s="35">
        <v>242319</v>
      </c>
      <c r="C158" s="38">
        <v>9.2684007123448625E-2</v>
      </c>
      <c r="D158" s="36">
        <v>0.33587505973365689</v>
      </c>
      <c r="E158" s="65">
        <v>1.8503793146893592E-2</v>
      </c>
      <c r="F158" s="33">
        <v>2614464</v>
      </c>
    </row>
    <row r="159" spans="1:6" x14ac:dyDescent="0.25">
      <c r="A159" s="34" t="s">
        <v>18</v>
      </c>
      <c r="B159" s="35">
        <v>225043</v>
      </c>
      <c r="C159" s="38">
        <v>9.6514353230790342E-2</v>
      </c>
      <c r="D159" s="36">
        <v>0.34727479999999999</v>
      </c>
      <c r="E159" s="65">
        <v>2.01262E-2</v>
      </c>
      <c r="F159" s="33">
        <v>2331705</v>
      </c>
    </row>
    <row r="160" spans="1:6" x14ac:dyDescent="0.25">
      <c r="A160" s="58" t="s">
        <v>19</v>
      </c>
      <c r="B160" s="59">
        <v>17276</v>
      </c>
      <c r="C160" s="38">
        <v>6.1097966819800606E-2</v>
      </c>
      <c r="D160" s="38">
        <v>0.18737819999999999</v>
      </c>
      <c r="E160" s="65">
        <v>5.1250000000000002E-3</v>
      </c>
      <c r="F160" s="33">
        <v>282759</v>
      </c>
    </row>
    <row r="161" spans="1:6" x14ac:dyDescent="0.25">
      <c r="A161" s="37"/>
      <c r="B161" s="35"/>
      <c r="C161" s="38"/>
      <c r="D161" s="36"/>
      <c r="E161" s="65"/>
      <c r="F161" s="33"/>
    </row>
    <row r="162" spans="1:6" x14ac:dyDescent="0.25">
      <c r="A162" s="37" t="s">
        <v>57</v>
      </c>
      <c r="B162" s="35">
        <v>261783</v>
      </c>
      <c r="C162" s="38">
        <v>8.2821151326727252E-2</v>
      </c>
      <c r="D162" s="36">
        <v>0.38168524806996634</v>
      </c>
      <c r="E162" s="65">
        <v>2.0070073104662932E-2</v>
      </c>
      <c r="F162" s="33">
        <v>3160823</v>
      </c>
    </row>
    <row r="163" spans="1:6" x14ac:dyDescent="0.25">
      <c r="A163" s="34" t="s">
        <v>18</v>
      </c>
      <c r="B163" s="35">
        <v>227515</v>
      </c>
      <c r="C163" s="38">
        <v>8.6323928250004928E-2</v>
      </c>
      <c r="D163" s="36">
        <v>0.38248009999999999</v>
      </c>
      <c r="E163" s="65">
        <v>2.0749500000000001E-2</v>
      </c>
      <c r="F163" s="33">
        <v>2635596</v>
      </c>
    </row>
    <row r="164" spans="1:6" x14ac:dyDescent="0.25">
      <c r="A164" s="34" t="s">
        <v>19</v>
      </c>
      <c r="B164" s="35">
        <v>34268</v>
      </c>
      <c r="C164" s="38">
        <v>6.5244170615752814E-2</v>
      </c>
      <c r="D164" s="36">
        <v>0.37640800000000002</v>
      </c>
      <c r="E164" s="65">
        <v>1.6660700000000001E-2</v>
      </c>
      <c r="F164" s="33">
        <v>525227</v>
      </c>
    </row>
    <row r="165" spans="1:6" x14ac:dyDescent="0.25">
      <c r="A165" s="37"/>
      <c r="B165" s="35"/>
      <c r="C165" s="38"/>
      <c r="D165" s="36"/>
      <c r="E165" s="65"/>
      <c r="F165" s="33"/>
    </row>
    <row r="166" spans="1:6" x14ac:dyDescent="0.25">
      <c r="A166" s="37" t="s">
        <v>58</v>
      </c>
      <c r="B166" s="35">
        <v>739701</v>
      </c>
      <c r="C166" s="38">
        <v>0.11566888251688393</v>
      </c>
      <c r="D166" s="36">
        <v>0.35187272477176584</v>
      </c>
      <c r="E166" s="65">
        <v>2.3795735230642379E-2</v>
      </c>
      <c r="F166" s="33">
        <v>6394987</v>
      </c>
    </row>
    <row r="167" spans="1:6" x14ac:dyDescent="0.25">
      <c r="A167" s="34" t="s">
        <v>18</v>
      </c>
      <c r="B167" s="35">
        <v>722769</v>
      </c>
      <c r="C167" s="38">
        <v>0.12249514396423694</v>
      </c>
      <c r="D167" s="36">
        <v>0.34965439999999998</v>
      </c>
      <c r="E167" s="65">
        <v>2.49622E-2</v>
      </c>
      <c r="F167" s="33">
        <v>5900389</v>
      </c>
    </row>
    <row r="168" spans="1:6" x14ac:dyDescent="0.25">
      <c r="A168" s="34" t="s">
        <v>19</v>
      </c>
      <c r="B168" s="35">
        <v>16932</v>
      </c>
      <c r="C168" s="38">
        <v>3.4233862652093217E-2</v>
      </c>
      <c r="D168" s="36">
        <v>0.4465654</v>
      </c>
      <c r="E168" s="65">
        <v>9.8802000000000004E-3</v>
      </c>
      <c r="F168" s="33">
        <v>494598</v>
      </c>
    </row>
    <row r="169" spans="1:6" x14ac:dyDescent="0.25">
      <c r="A169" s="37"/>
      <c r="B169" s="35"/>
      <c r="C169" s="38"/>
      <c r="D169" s="36"/>
      <c r="E169" s="65"/>
      <c r="F169" s="33"/>
    </row>
    <row r="170" spans="1:6" x14ac:dyDescent="0.25">
      <c r="A170" s="37" t="s">
        <v>59</v>
      </c>
      <c r="B170" s="35">
        <v>505916</v>
      </c>
      <c r="C170" s="38">
        <v>0.18239114109648255</v>
      </c>
      <c r="D170" s="36">
        <v>0.35178029999999999</v>
      </c>
      <c r="E170" s="65">
        <v>3.4254100000000003E-2</v>
      </c>
      <c r="F170" s="33">
        <v>2773797</v>
      </c>
    </row>
    <row r="171" spans="1:6" x14ac:dyDescent="0.25">
      <c r="A171" s="37"/>
      <c r="B171" s="35"/>
      <c r="C171" s="38"/>
      <c r="D171" s="36"/>
      <c r="E171" s="65"/>
      <c r="F171" s="33"/>
    </row>
    <row r="172" spans="1:6" x14ac:dyDescent="0.25">
      <c r="A172" s="37" t="s">
        <v>60</v>
      </c>
      <c r="B172" s="35">
        <v>1243803</v>
      </c>
      <c r="C172" s="38">
        <v>0.10220008193734997</v>
      </c>
      <c r="D172" s="36">
        <v>0.35503067952199824</v>
      </c>
      <c r="E172" s="65">
        <v>2.1691283793799549E-2</v>
      </c>
      <c r="F172" s="33">
        <v>12170274</v>
      </c>
    </row>
    <row r="173" spans="1:6" x14ac:dyDescent="0.25">
      <c r="A173" s="37"/>
      <c r="B173" s="35"/>
      <c r="C173" s="38"/>
      <c r="D173" s="36"/>
      <c r="E173" s="65"/>
      <c r="F173" s="60"/>
    </row>
    <row r="174" spans="1:6" x14ac:dyDescent="0.25">
      <c r="A174" s="32" t="s">
        <v>61</v>
      </c>
      <c r="B174" s="33">
        <v>1749719</v>
      </c>
      <c r="C174" s="65">
        <v>0.11708449457982366</v>
      </c>
      <c r="D174" s="65">
        <v>0.35409086061036082</v>
      </c>
      <c r="E174" s="65">
        <v>2.4023091632795375E-2</v>
      </c>
      <c r="F174" s="33">
        <v>14944071</v>
      </c>
    </row>
    <row r="175" spans="1:6" x14ac:dyDescent="0.25">
      <c r="A175" s="32" t="s">
        <v>17</v>
      </c>
      <c r="B175" s="33">
        <v>505916</v>
      </c>
      <c r="C175" s="65">
        <v>0.18239114109648255</v>
      </c>
      <c r="D175" s="65">
        <v>0.35178029999999999</v>
      </c>
      <c r="E175" s="65">
        <v>3.4254100000000003E-2</v>
      </c>
      <c r="F175" s="33">
        <v>2773797</v>
      </c>
    </row>
    <row r="176" spans="1:6" x14ac:dyDescent="0.25">
      <c r="A176" s="32" t="s">
        <v>18</v>
      </c>
      <c r="B176" s="33">
        <v>1175327</v>
      </c>
      <c r="C176" s="65">
        <v>0.10814874182093895</v>
      </c>
      <c r="D176" s="65">
        <v>0.35555303656046355</v>
      </c>
      <c r="E176" s="65">
        <v>2.2902967481479505E-2</v>
      </c>
      <c r="F176" s="33">
        <v>10867690</v>
      </c>
    </row>
    <row r="177" spans="1:7" ht="15.75" thickBot="1" x14ac:dyDescent="0.3">
      <c r="A177" s="46" t="s">
        <v>19</v>
      </c>
      <c r="B177" s="47">
        <v>68476</v>
      </c>
      <c r="C177" s="66">
        <v>5.2569354452380805E-2</v>
      </c>
      <c r="D177" s="66">
        <v>0.34606490566037734</v>
      </c>
      <c r="E177" s="66">
        <v>1.158199126774166E-2</v>
      </c>
      <c r="F177" s="47">
        <v>1302584</v>
      </c>
      <c r="G177" s="4"/>
    </row>
    <row r="178" spans="1:7" x14ac:dyDescent="0.25">
      <c r="A178" s="56" t="s">
        <v>80</v>
      </c>
      <c r="B178" s="1"/>
      <c r="C178" s="3"/>
      <c r="D178" s="2"/>
      <c r="E178" s="2"/>
      <c r="F178" s="1"/>
      <c r="G178" s="4"/>
    </row>
  </sheetData>
  <mergeCells count="3">
    <mergeCell ref="A1:F1"/>
    <mergeCell ref="A2:F2"/>
    <mergeCell ref="A3:F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 2011</vt:lpstr>
      <vt:lpstr>2012</vt:lpstr>
      <vt:lpstr>2013</vt:lpstr>
      <vt:lpstr>2014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</dc:creator>
  <cp:lastModifiedBy>Sonia</cp:lastModifiedBy>
  <dcterms:created xsi:type="dcterms:W3CDTF">2015-12-08T12:00:56Z</dcterms:created>
  <dcterms:modified xsi:type="dcterms:W3CDTF">2016-07-28T18:02:57Z</dcterms:modified>
</cp:coreProperties>
</file>